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E:\ZAVRŠNI RAČUN 2022\"/>
    </mc:Choice>
  </mc:AlternateContent>
  <xr:revisionPtr revIDLastSave="0" documentId="8_{54BC38CD-44B9-43A2-B442-034221A5679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08" yWindow="-108" windowWidth="23256" windowHeight="12576"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c r="F297" i="9"/>
  <c r="F296" i="9" s="1"/>
  <c r="F295" i="9"/>
  <c r="F294" i="9"/>
  <c r="F293" i="9"/>
  <c r="F292" i="9"/>
  <c r="F291" i="9"/>
  <c r="H290" i="9"/>
  <c r="G290" i="9"/>
  <c r="F290" i="9"/>
  <c r="F289" i="9"/>
  <c r="H288" i="9"/>
  <c r="G288" i="9"/>
  <c r="E288" i="9" s="1"/>
  <c r="F288" i="9"/>
  <c r="F287" i="9"/>
  <c r="F286" i="9"/>
  <c r="H285" i="9"/>
  <c r="G285" i="9"/>
  <c r="F285" i="9"/>
  <c r="H284" i="9"/>
  <c r="G284" i="9"/>
  <c r="F284" i="9"/>
  <c r="H283" i="9"/>
  <c r="G283" i="9"/>
  <c r="F283" i="9"/>
  <c r="F282" i="9"/>
  <c r="H281" i="9"/>
  <c r="E281" i="9" s="1"/>
  <c r="B281" i="9" s="1"/>
  <c r="G281" i="9"/>
  <c r="F281" i="9"/>
  <c r="H280" i="9"/>
  <c r="G280" i="9"/>
  <c r="E280" i="9" s="1"/>
  <c r="B280" i="9" s="1"/>
  <c r="F280" i="9"/>
  <c r="H279" i="9"/>
  <c r="G279" i="9"/>
  <c r="E279" i="9" s="1"/>
  <c r="B279" i="9" s="1"/>
  <c r="F279" i="9"/>
  <c r="F278" i="9"/>
  <c r="F277" i="9"/>
  <c r="F276" i="9"/>
  <c r="L274" i="9"/>
  <c r="F274" i="9" s="1"/>
  <c r="H274" i="9"/>
  <c r="I273" i="9"/>
  <c r="H273" i="9"/>
  <c r="F273" i="9"/>
  <c r="E272" i="9"/>
  <c r="M271" i="9"/>
  <c r="L271" i="9"/>
  <c r="F271" i="9" s="1"/>
  <c r="E271" i="9"/>
  <c r="M270" i="9"/>
  <c r="L270" i="9"/>
  <c r="F270" i="9" s="1"/>
  <c r="B270" i="9" s="1"/>
  <c r="E270" i="9"/>
  <c r="M269" i="9"/>
  <c r="L269" i="9"/>
  <c r="F269" i="9" s="1"/>
  <c r="E269" i="9"/>
  <c r="M268" i="9"/>
  <c r="L268" i="9"/>
  <c r="F268" i="9"/>
  <c r="E268" i="9"/>
  <c r="M267" i="9"/>
  <c r="L267" i="9"/>
  <c r="F267" i="9" s="1"/>
  <c r="E267" i="9"/>
  <c r="M266" i="9"/>
  <c r="L266" i="9"/>
  <c r="F266" i="9" s="1"/>
  <c r="B266" i="9" s="1"/>
  <c r="E266" i="9"/>
  <c r="M265" i="9"/>
  <c r="L265" i="9"/>
  <c r="F265" i="9" s="1"/>
  <c r="E265" i="9"/>
  <c r="B265" i="9" s="1"/>
  <c r="M264" i="9"/>
  <c r="L264" i="9"/>
  <c r="F264" i="9"/>
  <c r="E264" i="9"/>
  <c r="M263" i="9"/>
  <c r="L263" i="9"/>
  <c r="F263" i="9" s="1"/>
  <c r="E263" i="9"/>
  <c r="M262" i="9"/>
  <c r="L262" i="9"/>
  <c r="F262" i="9" s="1"/>
  <c r="B262" i="9" s="1"/>
  <c r="E262" i="9"/>
  <c r="M261" i="9"/>
  <c r="L261" i="9"/>
  <c r="F261" i="9" s="1"/>
  <c r="E261" i="9"/>
  <c r="B261" i="9" s="1"/>
  <c r="M260" i="9"/>
  <c r="L260" i="9"/>
  <c r="F260" i="9"/>
  <c r="E260" i="9"/>
  <c r="M259" i="9"/>
  <c r="L259" i="9"/>
  <c r="F259" i="9" s="1"/>
  <c r="E259" i="9"/>
  <c r="M258" i="9"/>
  <c r="L258" i="9"/>
  <c r="F258" i="9" s="1"/>
  <c r="B258" i="9" s="1"/>
  <c r="E258" i="9"/>
  <c r="M257" i="9"/>
  <c r="L257" i="9"/>
  <c r="F257" i="9" s="1"/>
  <c r="E257" i="9"/>
  <c r="M256" i="9"/>
  <c r="L256" i="9"/>
  <c r="F256" i="9"/>
  <c r="E256" i="9"/>
  <c r="M255" i="9"/>
  <c r="L255" i="9"/>
  <c r="F255" i="9" s="1"/>
  <c r="E255" i="9"/>
  <c r="M254" i="9"/>
  <c r="L254" i="9"/>
  <c r="F254" i="9" s="1"/>
  <c r="B254" i="9" s="1"/>
  <c r="E254" i="9"/>
  <c r="M253" i="9"/>
  <c r="L253" i="9"/>
  <c r="F253" i="9" s="1"/>
  <c r="B253" i="9" s="1"/>
  <c r="E253" i="9"/>
  <c r="M252" i="9"/>
  <c r="L252" i="9"/>
  <c r="F252" i="9"/>
  <c r="E252" i="9"/>
  <c r="B252" i="9" s="1"/>
  <c r="M251" i="9"/>
  <c r="L251" i="9"/>
  <c r="F251" i="9" s="1"/>
  <c r="E251" i="9"/>
  <c r="M250" i="9"/>
  <c r="L250" i="9"/>
  <c r="F250" i="9" s="1"/>
  <c r="B250" i="9" s="1"/>
  <c r="E250" i="9"/>
  <c r="M249" i="9"/>
  <c r="L249" i="9"/>
  <c r="F249" i="9" s="1"/>
  <c r="B249" i="9" s="1"/>
  <c r="E249" i="9"/>
  <c r="M248" i="9"/>
  <c r="L248" i="9"/>
  <c r="F248" i="9"/>
  <c r="E248" i="9"/>
  <c r="B248" i="9" s="1"/>
  <c r="M247" i="9"/>
  <c r="L247" i="9"/>
  <c r="F247" i="9" s="1"/>
  <c r="E247" i="9"/>
  <c r="M246" i="9"/>
  <c r="L246" i="9"/>
  <c r="F246" i="9" s="1"/>
  <c r="B246" i="9" s="1"/>
  <c r="E246" i="9"/>
  <c r="M245" i="9"/>
  <c r="L245" i="9"/>
  <c r="F245" i="9" s="1"/>
  <c r="B245" i="9" s="1"/>
  <c r="E245" i="9"/>
  <c r="M244" i="9"/>
  <c r="L244" i="9"/>
  <c r="F244" i="9"/>
  <c r="E244" i="9"/>
  <c r="B244" i="9" s="1"/>
  <c r="M243" i="9"/>
  <c r="L243" i="9"/>
  <c r="F243" i="9" s="1"/>
  <c r="E243" i="9"/>
  <c r="M242" i="9"/>
  <c r="L242" i="9"/>
  <c r="F242" i="9" s="1"/>
  <c r="B242" i="9" s="1"/>
  <c r="E242" i="9"/>
  <c r="M241" i="9"/>
  <c r="L241" i="9"/>
  <c r="F241" i="9" s="1"/>
  <c r="B241" i="9" s="1"/>
  <c r="E241" i="9"/>
  <c r="M240" i="9"/>
  <c r="L240" i="9"/>
  <c r="F240" i="9"/>
  <c r="E240" i="9"/>
  <c r="B240" i="9" s="1"/>
  <c r="M239" i="9"/>
  <c r="L239" i="9"/>
  <c r="F239" i="9" s="1"/>
  <c r="E239" i="9"/>
  <c r="M238" i="9"/>
  <c r="L238" i="9"/>
  <c r="F238" i="9" s="1"/>
  <c r="B238" i="9" s="1"/>
  <c r="E238" i="9"/>
  <c r="M237" i="9"/>
  <c r="L237" i="9"/>
  <c r="F237" i="9" s="1"/>
  <c r="B237" i="9" s="1"/>
  <c r="E237" i="9"/>
  <c r="M236" i="9"/>
  <c r="L236" i="9"/>
  <c r="F236" i="9"/>
  <c r="E236" i="9"/>
  <c r="B236" i="9" s="1"/>
  <c r="M235" i="9"/>
  <c r="L235" i="9"/>
  <c r="F235" i="9" s="1"/>
  <c r="E235" i="9"/>
  <c r="M234" i="9"/>
  <c r="L234" i="9"/>
  <c r="F234" i="9" s="1"/>
  <c r="B234" i="9" s="1"/>
  <c r="E234" i="9"/>
  <c r="M233" i="9"/>
  <c r="L233" i="9"/>
  <c r="F233" i="9" s="1"/>
  <c r="B233" i="9" s="1"/>
  <c r="E233" i="9"/>
  <c r="M232" i="9"/>
  <c r="L232" i="9"/>
  <c r="F232" i="9"/>
  <c r="E232" i="9"/>
  <c r="B232" i="9" s="1"/>
  <c r="M231" i="9"/>
  <c r="L231" i="9"/>
  <c r="F231" i="9" s="1"/>
  <c r="E231" i="9"/>
  <c r="M230" i="9"/>
  <c r="L230" i="9"/>
  <c r="F230" i="9" s="1"/>
  <c r="B230" i="9" s="1"/>
  <c r="E230" i="9"/>
  <c r="M229" i="9"/>
  <c r="L229" i="9"/>
  <c r="F229" i="9" s="1"/>
  <c r="B229" i="9" s="1"/>
  <c r="E229" i="9"/>
  <c r="M228" i="9"/>
  <c r="L228" i="9"/>
  <c r="F228" i="9"/>
  <c r="E228" i="9"/>
  <c r="B228" i="9" s="1"/>
  <c r="M227" i="9"/>
  <c r="L227" i="9"/>
  <c r="F227" i="9" s="1"/>
  <c r="E227" i="9"/>
  <c r="M226" i="9"/>
  <c r="L226" i="9"/>
  <c r="F226" i="9" s="1"/>
  <c r="B226" i="9" s="1"/>
  <c r="E226" i="9"/>
  <c r="H225" i="9"/>
  <c r="E225" i="9" s="1"/>
  <c r="B225" i="9" s="1"/>
  <c r="G225" i="9"/>
  <c r="F225" i="9"/>
  <c r="M224" i="9"/>
  <c r="L224" i="9"/>
  <c r="F224" i="9"/>
  <c r="E224" i="9"/>
  <c r="B224" i="9" s="1"/>
  <c r="M223" i="9"/>
  <c r="L223" i="9"/>
  <c r="F223" i="9"/>
  <c r="E223" i="9"/>
  <c r="B223" i="9" s="1"/>
  <c r="M222" i="9"/>
  <c r="L222" i="9"/>
  <c r="E222" i="9"/>
  <c r="M221" i="9"/>
  <c r="L221" i="9"/>
  <c r="E221" i="9"/>
  <c r="M220" i="9"/>
  <c r="L220" i="9"/>
  <c r="E220" i="9"/>
  <c r="M219" i="9"/>
  <c r="L219" i="9"/>
  <c r="F219" i="9" s="1"/>
  <c r="E219" i="9"/>
  <c r="M218" i="9"/>
  <c r="L218" i="9"/>
  <c r="E218" i="9"/>
  <c r="M217" i="9"/>
  <c r="L217" i="9"/>
  <c r="E217" i="9"/>
  <c r="M216" i="9"/>
  <c r="L216" i="9"/>
  <c r="E216" i="9"/>
  <c r="M215" i="9"/>
  <c r="L215" i="9"/>
  <c r="F215" i="9"/>
  <c r="E215" i="9"/>
  <c r="B215" i="9" s="1"/>
  <c r="M214" i="9"/>
  <c r="L214" i="9"/>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F159" i="9"/>
  <c r="H158" i="9"/>
  <c r="G158" i="9"/>
  <c r="E158" i="9" s="1"/>
  <c r="B158" i="9" s="1"/>
  <c r="F158" i="9"/>
  <c r="H157" i="9"/>
  <c r="E157" i="9" s="1"/>
  <c r="B157" i="9" s="1"/>
  <c r="G157" i="9"/>
  <c r="F157" i="9"/>
  <c r="H156" i="9"/>
  <c r="G156" i="9"/>
  <c r="F156" i="9"/>
  <c r="E156" i="9"/>
  <c r="B156" i="9" s="1"/>
  <c r="H155" i="9"/>
  <c r="G155" i="9"/>
  <c r="E155" i="9" s="1"/>
  <c r="B155" i="9" s="1"/>
  <c r="F155" i="9"/>
  <c r="H154" i="9"/>
  <c r="G154" i="9"/>
  <c r="E154" i="9" s="1"/>
  <c r="B154" i="9" s="1"/>
  <c r="F154" i="9"/>
  <c r="H153" i="9"/>
  <c r="E153" i="9" s="1"/>
  <c r="G153" i="9"/>
  <c r="F153" i="9"/>
  <c r="B153" i="9"/>
  <c r="H152" i="9"/>
  <c r="G152" i="9"/>
  <c r="F152" i="9"/>
  <c r="E152" i="9"/>
  <c r="B152" i="9" s="1"/>
  <c r="H151" i="9"/>
  <c r="G151" i="9"/>
  <c r="E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G145" i="9"/>
  <c r="F145" i="9"/>
  <c r="B145" i="9"/>
  <c r="H144" i="9"/>
  <c r="G144" i="9"/>
  <c r="F144" i="9"/>
  <c r="E144" i="9"/>
  <c r="B144" i="9" s="1"/>
  <c r="H143" i="9"/>
  <c r="G143" i="9"/>
  <c r="E143" i="9" s="1"/>
  <c r="F143" i="9"/>
  <c r="F142" i="9"/>
  <c r="H141" i="9"/>
  <c r="E141" i="9" s="1"/>
  <c r="G141" i="9"/>
  <c r="F141" i="9"/>
  <c r="B141" i="9"/>
  <c r="H140" i="9"/>
  <c r="G140" i="9"/>
  <c r="F140" i="9"/>
  <c r="E140" i="9"/>
  <c r="B140" i="9" s="1"/>
  <c r="H139" i="9"/>
  <c r="G139" i="9"/>
  <c r="E139" i="9" s="1"/>
  <c r="B139" i="9" s="1"/>
  <c r="F139" i="9"/>
  <c r="H138" i="9"/>
  <c r="G138" i="9"/>
  <c r="E138" i="9" s="1"/>
  <c r="B138" i="9" s="1"/>
  <c r="F138" i="9"/>
  <c r="H137" i="9"/>
  <c r="E137" i="9" s="1"/>
  <c r="G137" i="9"/>
  <c r="F137" i="9"/>
  <c r="B137" i="9"/>
  <c r="H136" i="9"/>
  <c r="G136" i="9"/>
  <c r="F136" i="9"/>
  <c r="E136" i="9"/>
  <c r="B136" i="9" s="1"/>
  <c r="H135" i="9"/>
  <c r="G135" i="9"/>
  <c r="E135" i="9" s="1"/>
  <c r="B135" i="9" s="1"/>
  <c r="F135" i="9"/>
  <c r="H134" i="9"/>
  <c r="G134" i="9"/>
  <c r="E134" i="9" s="1"/>
  <c r="B134" i="9" s="1"/>
  <c r="F134" i="9"/>
  <c r="H133" i="9"/>
  <c r="E133" i="9" s="1"/>
  <c r="G133" i="9"/>
  <c r="F133" i="9"/>
  <c r="B133" i="9"/>
  <c r="H132" i="9"/>
  <c r="G132" i="9"/>
  <c r="F132" i="9"/>
  <c r="E132" i="9"/>
  <c r="B132" i="9" s="1"/>
  <c r="H131" i="9"/>
  <c r="G131" i="9"/>
  <c r="E131" i="9" s="1"/>
  <c r="B131" i="9" s="1"/>
  <c r="F131" i="9"/>
  <c r="H130" i="9"/>
  <c r="G130" i="9"/>
  <c r="E130" i="9" s="1"/>
  <c r="B130" i="9" s="1"/>
  <c r="F130" i="9"/>
  <c r="H129" i="9"/>
  <c r="E129" i="9" s="1"/>
  <c r="G129" i="9"/>
  <c r="F129" i="9"/>
  <c r="B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G121" i="9"/>
  <c r="F121" i="9"/>
  <c r="B121" i="9"/>
  <c r="H120" i="9"/>
  <c r="G120" i="9"/>
  <c r="F120" i="9"/>
  <c r="E120" i="9"/>
  <c r="B120" i="9" s="1"/>
  <c r="H119" i="9"/>
  <c r="G119" i="9"/>
  <c r="E119" i="9" s="1"/>
  <c r="F119" i="9"/>
  <c r="H118" i="9"/>
  <c r="G118" i="9"/>
  <c r="E118" i="9" s="1"/>
  <c r="B118" i="9" s="1"/>
  <c r="F118" i="9"/>
  <c r="H117" i="9"/>
  <c r="E117" i="9" s="1"/>
  <c r="G117" i="9"/>
  <c r="F117" i="9"/>
  <c r="B117" i="9"/>
  <c r="H116" i="9"/>
  <c r="G116" i="9"/>
  <c r="F116" i="9"/>
  <c r="E116" i="9"/>
  <c r="B116" i="9" s="1"/>
  <c r="H115" i="9"/>
  <c r="G115" i="9"/>
  <c r="E115" i="9" s="1"/>
  <c r="F115" i="9"/>
  <c r="H114" i="9"/>
  <c r="G114" i="9"/>
  <c r="F114" i="9"/>
  <c r="H113" i="9"/>
  <c r="E113" i="9" s="1"/>
  <c r="B113" i="9" s="1"/>
  <c r="G113" i="9"/>
  <c r="F113" i="9"/>
  <c r="H112" i="9"/>
  <c r="G112" i="9"/>
  <c r="F112" i="9"/>
  <c r="E112" i="9"/>
  <c r="B112" i="9" s="1"/>
  <c r="H111" i="9"/>
  <c r="G111" i="9"/>
  <c r="E111" i="9" s="1"/>
  <c r="B111" i="9" s="1"/>
  <c r="F111" i="9"/>
  <c r="H110" i="9"/>
  <c r="G110" i="9"/>
  <c r="F110" i="9"/>
  <c r="H109" i="9"/>
  <c r="E109" i="9" s="1"/>
  <c r="G109" i="9"/>
  <c r="F109" i="9"/>
  <c r="B109" i="9"/>
  <c r="H108" i="9"/>
  <c r="G108" i="9"/>
  <c r="F108" i="9"/>
  <c r="E108" i="9"/>
  <c r="B108" i="9" s="1"/>
  <c r="H107" i="9"/>
  <c r="G107" i="9"/>
  <c r="E107" i="9" s="1"/>
  <c r="B107" i="9" s="1"/>
  <c r="F107" i="9"/>
  <c r="H106" i="9"/>
  <c r="G106" i="9"/>
  <c r="F106" i="9"/>
  <c r="H105" i="9"/>
  <c r="E105" i="9" s="1"/>
  <c r="B105" i="9" s="1"/>
  <c r="G105" i="9"/>
  <c r="F105" i="9"/>
  <c r="H104" i="9"/>
  <c r="G104" i="9"/>
  <c r="F104" i="9"/>
  <c r="E104" i="9"/>
  <c r="B104" i="9" s="1"/>
  <c r="H103" i="9"/>
  <c r="G103" i="9"/>
  <c r="E103" i="9" s="1"/>
  <c r="B103" i="9" s="1"/>
  <c r="F103" i="9"/>
  <c r="H102" i="9"/>
  <c r="G102" i="9"/>
  <c r="F102" i="9"/>
  <c r="H101" i="9"/>
  <c r="E101" i="9" s="1"/>
  <c r="G101" i="9"/>
  <c r="F101" i="9"/>
  <c r="B101" i="9"/>
  <c r="H100" i="9"/>
  <c r="G100" i="9"/>
  <c r="F100" i="9"/>
  <c r="E100" i="9"/>
  <c r="B100" i="9" s="1"/>
  <c r="H99" i="9"/>
  <c r="G99" i="9"/>
  <c r="E99" i="9" s="1"/>
  <c r="B99" i="9" s="1"/>
  <c r="F99" i="9"/>
  <c r="H98" i="9"/>
  <c r="G98" i="9"/>
  <c r="F98" i="9"/>
  <c r="H97" i="9"/>
  <c r="E97" i="9" s="1"/>
  <c r="B97" i="9" s="1"/>
  <c r="G97" i="9"/>
  <c r="F97" i="9"/>
  <c r="H96" i="9"/>
  <c r="G96" i="9"/>
  <c r="F96" i="9"/>
  <c r="E96" i="9"/>
  <c r="B96" i="9" s="1"/>
  <c r="H95" i="9"/>
  <c r="G95" i="9"/>
  <c r="F95" i="9"/>
  <c r="E95" i="9"/>
  <c r="B95" i="9" s="1"/>
  <c r="H94" i="9"/>
  <c r="G94" i="9"/>
  <c r="F94" i="9"/>
  <c r="E94" i="9"/>
  <c r="B94" i="9" s="1"/>
  <c r="H93" i="9"/>
  <c r="G93" i="9"/>
  <c r="E93" i="9" s="1"/>
  <c r="B93" i="9" s="1"/>
  <c r="F93" i="9"/>
  <c r="H92" i="9"/>
  <c r="G92" i="9"/>
  <c r="E92" i="9" s="1"/>
  <c r="B92" i="9" s="1"/>
  <c r="F92" i="9"/>
  <c r="H91" i="9"/>
  <c r="G91" i="9"/>
  <c r="F91" i="9"/>
  <c r="E91" i="9"/>
  <c r="B91" i="9" s="1"/>
  <c r="H90" i="9"/>
  <c r="G90" i="9"/>
  <c r="F90" i="9"/>
  <c r="E90" i="9"/>
  <c r="H89" i="9"/>
  <c r="G89" i="9"/>
  <c r="E89" i="9" s="1"/>
  <c r="B89" i="9" s="1"/>
  <c r="F89" i="9"/>
  <c r="H88" i="9"/>
  <c r="G88" i="9"/>
  <c r="E88" i="9" s="1"/>
  <c r="F88" i="9"/>
  <c r="B88" i="9"/>
  <c r="H87" i="9"/>
  <c r="G87" i="9"/>
  <c r="F87" i="9"/>
  <c r="E87" i="9"/>
  <c r="B87" i="9" s="1"/>
  <c r="H86" i="9"/>
  <c r="G86" i="9"/>
  <c r="F86" i="9"/>
  <c r="E86" i="9"/>
  <c r="B86" i="9" s="1"/>
  <c r="H85" i="9"/>
  <c r="G85" i="9"/>
  <c r="E85" i="9" s="1"/>
  <c r="B85" i="9" s="1"/>
  <c r="F85" i="9"/>
  <c r="H84" i="9"/>
  <c r="G84" i="9"/>
  <c r="F84" i="9"/>
  <c r="H83" i="9"/>
  <c r="G83" i="9"/>
  <c r="F83" i="9"/>
  <c r="E83" i="9"/>
  <c r="B83" i="9" s="1"/>
  <c r="H82" i="9"/>
  <c r="G82" i="9"/>
  <c r="F82" i="9"/>
  <c r="E82" i="9"/>
  <c r="B82" i="9" s="1"/>
  <c r="H81" i="9"/>
  <c r="G81" i="9"/>
  <c r="E81" i="9" s="1"/>
  <c r="B81" i="9" s="1"/>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H73" i="9"/>
  <c r="G73" i="9"/>
  <c r="E73" i="9" s="1"/>
  <c r="B73" i="9" s="1"/>
  <c r="F73" i="9"/>
  <c r="H72" i="9"/>
  <c r="G72" i="9"/>
  <c r="E72" i="9" s="1"/>
  <c r="F72" i="9"/>
  <c r="B72" i="9"/>
  <c r="H71" i="9"/>
  <c r="G71" i="9"/>
  <c r="F71" i="9"/>
  <c r="E71" i="9"/>
  <c r="B71" i="9" s="1"/>
  <c r="H70" i="9"/>
  <c r="G70" i="9"/>
  <c r="F70" i="9"/>
  <c r="E70" i="9"/>
  <c r="B70" i="9" s="1"/>
  <c r="H69" i="9"/>
  <c r="G69" i="9"/>
  <c r="E69" i="9" s="1"/>
  <c r="B69" i="9" s="1"/>
  <c r="F69" i="9"/>
  <c r="H68" i="9"/>
  <c r="G68" i="9"/>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H57" i="9"/>
  <c r="G57" i="9"/>
  <c r="E57" i="9" s="1"/>
  <c r="B57" i="9" s="1"/>
  <c r="F57" i="9"/>
  <c r="H56" i="9"/>
  <c r="G56" i="9"/>
  <c r="E56" i="9" s="1"/>
  <c r="F56" i="9"/>
  <c r="B56" i="9"/>
  <c r="H55" i="9"/>
  <c r="G55" i="9"/>
  <c r="F55" i="9"/>
  <c r="E55" i="9"/>
  <c r="B55" i="9" s="1"/>
  <c r="H54" i="9"/>
  <c r="G54" i="9"/>
  <c r="F54" i="9"/>
  <c r="E54" i="9"/>
  <c r="B54" i="9" s="1"/>
  <c r="H53" i="9"/>
  <c r="G53" i="9"/>
  <c r="E53" i="9" s="1"/>
  <c r="B53" i="9" s="1"/>
  <c r="F53" i="9"/>
  <c r="H52" i="9"/>
  <c r="G52" i="9"/>
  <c r="F52" i="9"/>
  <c r="H51" i="9"/>
  <c r="G51" i="9"/>
  <c r="F51" i="9"/>
  <c r="E51" i="9"/>
  <c r="B51" i="9" s="1"/>
  <c r="H50" i="9"/>
  <c r="G50" i="9"/>
  <c r="F50" i="9"/>
  <c r="E50" i="9"/>
  <c r="B50" i="9" s="1"/>
  <c r="H49" i="9"/>
  <c r="G49" i="9"/>
  <c r="E49" i="9" s="1"/>
  <c r="B49" i="9" s="1"/>
  <c r="F49" i="9"/>
  <c r="H48" i="9"/>
  <c r="G48" i="9"/>
  <c r="E48" i="9" s="1"/>
  <c r="B48" i="9" s="1"/>
  <c r="F48" i="9"/>
  <c r="H47" i="9"/>
  <c r="G47" i="9"/>
  <c r="F47" i="9"/>
  <c r="E47" i="9"/>
  <c r="B47" i="9" s="1"/>
  <c r="H46" i="9"/>
  <c r="G46" i="9"/>
  <c r="F46" i="9"/>
  <c r="H45" i="9"/>
  <c r="G45" i="9"/>
  <c r="F45" i="9"/>
  <c r="H44" i="9"/>
  <c r="G44" i="9"/>
  <c r="F44" i="9"/>
  <c r="H43" i="9"/>
  <c r="G43" i="9"/>
  <c r="F43" i="9"/>
  <c r="H42" i="9"/>
  <c r="G42" i="9"/>
  <c r="F42" i="9"/>
  <c r="H41" i="9"/>
  <c r="G41" i="9"/>
  <c r="E41" i="9" s="1"/>
  <c r="B41" i="9" s="1"/>
  <c r="F41" i="9"/>
  <c r="H40" i="9"/>
  <c r="G40" i="9"/>
  <c r="F40" i="9"/>
  <c r="H39" i="9"/>
  <c r="G39" i="9"/>
  <c r="F39" i="9"/>
  <c r="H38" i="9"/>
  <c r="G38" i="9"/>
  <c r="F38" i="9"/>
  <c r="E38" i="9"/>
  <c r="B38" i="9" s="1"/>
  <c r="H37" i="9"/>
  <c r="G37" i="9"/>
  <c r="F37" i="9"/>
  <c r="H36" i="9"/>
  <c r="G36" i="9"/>
  <c r="E36" i="9" s="1"/>
  <c r="B36" i="9" s="1"/>
  <c r="F36" i="9"/>
  <c r="H35" i="9"/>
  <c r="E35" i="9" s="1"/>
  <c r="B35" i="9" s="1"/>
  <c r="G35" i="9"/>
  <c r="F35" i="9"/>
  <c r="H34" i="9"/>
  <c r="G34" i="9"/>
  <c r="F34" i="9"/>
  <c r="E34" i="9"/>
  <c r="B34" i="9" s="1"/>
  <c r="H33" i="9"/>
  <c r="G33" i="9"/>
  <c r="F33" i="9"/>
  <c r="H32" i="9"/>
  <c r="G32" i="9"/>
  <c r="E32" i="9" s="1"/>
  <c r="B32" i="9" s="1"/>
  <c r="F32" i="9"/>
  <c r="H31" i="9"/>
  <c r="E31" i="9" s="1"/>
  <c r="B31" i="9" s="1"/>
  <c r="G31" i="9"/>
  <c r="F31" i="9"/>
  <c r="H30" i="9"/>
  <c r="G30" i="9"/>
  <c r="F30" i="9"/>
  <c r="E30" i="9"/>
  <c r="B30" i="9" s="1"/>
  <c r="H29" i="9"/>
  <c r="G29" i="9"/>
  <c r="F29" i="9"/>
  <c r="H28" i="9"/>
  <c r="G28" i="9"/>
  <c r="E28" i="9" s="1"/>
  <c r="B28" i="9" s="1"/>
  <c r="F28" i="9"/>
  <c r="H27" i="9"/>
  <c r="G27" i="9"/>
  <c r="F27" i="9"/>
  <c r="H26" i="9"/>
  <c r="G26" i="9"/>
  <c r="E26" i="9" s="1"/>
  <c r="B26" i="9" s="1"/>
  <c r="F26" i="9"/>
  <c r="H25" i="9"/>
  <c r="G25" i="9"/>
  <c r="E25" i="9" s="1"/>
  <c r="B25" i="9" s="1"/>
  <c r="F25" i="9"/>
  <c r="H24" i="9"/>
  <c r="G24" i="9"/>
  <c r="E24" i="9" s="1"/>
  <c r="B24" i="9" s="1"/>
  <c r="F24" i="9"/>
  <c r="H23" i="9"/>
  <c r="E23" i="9" s="1"/>
  <c r="B23" i="9" s="1"/>
  <c r="G23" i="9"/>
  <c r="F23" i="9"/>
  <c r="H22" i="9"/>
  <c r="G22" i="9"/>
  <c r="F22" i="9"/>
  <c r="H21" i="9"/>
  <c r="G21" i="9"/>
  <c r="E21" i="9" s="1"/>
  <c r="B21" i="9" s="1"/>
  <c r="F21" i="9"/>
  <c r="F20" i="9"/>
  <c r="F4" i="9"/>
  <c r="O3" i="9"/>
  <c r="G274" i="9" s="1"/>
  <c r="I3" i="9"/>
  <c r="H3" i="9"/>
  <c r="G3" i="9"/>
  <c r="D101" i="8"/>
  <c r="D95" i="8"/>
  <c r="D90" i="8"/>
  <c r="D85" i="8"/>
  <c r="D80" i="8"/>
  <c r="D75" i="8"/>
  <c r="D70" i="8"/>
  <c r="D65" i="8"/>
  <c r="D60" i="8"/>
  <c r="D55" i="8"/>
  <c r="D49" i="8" s="1"/>
  <c r="D50" i="8"/>
  <c r="D44" i="8"/>
  <c r="D36" i="8"/>
  <c r="D26" i="8"/>
  <c r="D24" i="8" s="1"/>
  <c r="C1499" i="1" s="1"/>
  <c r="G1499" i="1" s="1"/>
  <c r="D18" i="8"/>
  <c r="D8" i="8"/>
  <c r="D6" i="8"/>
  <c r="E44" i="7"/>
  <c r="I32" i="3" s="1"/>
  <c r="D44" i="7"/>
  <c r="E39" i="7"/>
  <c r="D39" i="7"/>
  <c r="D38" i="7" s="1"/>
  <c r="E38" i="7"/>
  <c r="I31" i="3" s="1"/>
  <c r="E30" i="7"/>
  <c r="D30" i="7"/>
  <c r="E23" i="7"/>
  <c r="E22" i="7" s="1"/>
  <c r="I30" i="3" s="1"/>
  <c r="D23" i="7"/>
  <c r="D22" i="7"/>
  <c r="E7" i="7"/>
  <c r="E6" i="7" s="1"/>
  <c r="D7" i="7"/>
  <c r="D6" i="7"/>
  <c r="D5" i="7" s="1"/>
  <c r="E5" i="7"/>
  <c r="I29" i="3"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5" i="3" s="1"/>
  <c r="D36" i="6"/>
  <c r="D35" i="6"/>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7" i="5"/>
  <c r="F256" i="5"/>
  <c r="F255" i="5"/>
  <c r="F254" i="5"/>
  <c r="F253" i="5"/>
  <c r="F252" i="5"/>
  <c r="F251" i="5"/>
  <c r="E250" i="5"/>
  <c r="D250" i="5"/>
  <c r="F250" i="5" s="1"/>
  <c r="F249" i="5"/>
  <c r="F248" i="5"/>
  <c r="F247" i="5"/>
  <c r="F246" i="5"/>
  <c r="E246" i="5"/>
  <c r="D246" i="5"/>
  <c r="E245" i="5"/>
  <c r="F244" i="5"/>
  <c r="F243" i="5"/>
  <c r="E242" i="5"/>
  <c r="D242" i="5"/>
  <c r="F242" i="5" s="1"/>
  <c r="F241" i="5"/>
  <c r="F240" i="5"/>
  <c r="E239" i="5"/>
  <c r="E238" i="5" s="1"/>
  <c r="E237"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5" i="5"/>
  <c r="F204" i="5"/>
  <c r="F203" i="5"/>
  <c r="F202" i="5"/>
  <c r="F201" i="5"/>
  <c r="F200" i="5"/>
  <c r="F199" i="5"/>
  <c r="F198" i="5"/>
  <c r="E198" i="5"/>
  <c r="D198" i="5"/>
  <c r="F197" i="5"/>
  <c r="F196" i="5"/>
  <c r="F195" i="5"/>
  <c r="F194" i="5"/>
  <c r="F193" i="5"/>
  <c r="F192" i="5"/>
  <c r="E191" i="5"/>
  <c r="E190" i="5" s="1"/>
  <c r="H291" i="9" s="1"/>
  <c r="D191" i="5"/>
  <c r="F191" i="5" s="1"/>
  <c r="F189" i="5"/>
  <c r="F188" i="5"/>
  <c r="F187" i="5"/>
  <c r="F186" i="5"/>
  <c r="F185" i="5"/>
  <c r="F184" i="5"/>
  <c r="F183" i="5"/>
  <c r="F182" i="5"/>
  <c r="F181" i="5"/>
  <c r="E180" i="5"/>
  <c r="E177" i="5" s="1"/>
  <c r="D180" i="5"/>
  <c r="F179" i="5"/>
  <c r="F178" i="5"/>
  <c r="D177" i="5"/>
  <c r="G289" i="9" s="1"/>
  <c r="F173" i="5"/>
  <c r="F172" i="5"/>
  <c r="F171" i="5"/>
  <c r="E170" i="5"/>
  <c r="D1148" i="1" s="1"/>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5" i="5"/>
  <c r="F144" i="5"/>
  <c r="F143" i="5"/>
  <c r="E142" i="5"/>
  <c r="D142" i="5"/>
  <c r="F142" i="5" s="1"/>
  <c r="F141" i="5"/>
  <c r="F140" i="5"/>
  <c r="F139" i="5"/>
  <c r="F138" i="5"/>
  <c r="F137" i="5"/>
  <c r="F136" i="5"/>
  <c r="E135" i="5"/>
  <c r="E134" i="5" s="1"/>
  <c r="D135" i="5"/>
  <c r="F133" i="5"/>
  <c r="F132" i="5"/>
  <c r="F131" i="5"/>
  <c r="F130" i="5"/>
  <c r="F129" i="5"/>
  <c r="F128" i="5"/>
  <c r="F127" i="5"/>
  <c r="F126" i="5"/>
  <c r="E126" i="5"/>
  <c r="E118" i="5" s="1"/>
  <c r="D126" i="5"/>
  <c r="F125" i="5"/>
  <c r="F124" i="5"/>
  <c r="F123" i="5"/>
  <c r="F122" i="5"/>
  <c r="F121" i="5"/>
  <c r="F120" i="5"/>
  <c r="F119" i="5"/>
  <c r="E119" i="5"/>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F86" i="5"/>
  <c r="F85" i="5"/>
  <c r="F84" i="5"/>
  <c r="F83" i="5"/>
  <c r="F82" i="5"/>
  <c r="F81" i="5"/>
  <c r="F80" i="5"/>
  <c r="E79" i="5"/>
  <c r="E78" i="5" s="1"/>
  <c r="D79" i="5"/>
  <c r="F77" i="5"/>
  <c r="F76" i="5"/>
  <c r="F75" i="5"/>
  <c r="F74" i="5"/>
  <c r="F73" i="5"/>
  <c r="F72" i="5"/>
  <c r="F71" i="5"/>
  <c r="E70" i="5"/>
  <c r="E69" i="5" s="1"/>
  <c r="D1047" i="1" s="1"/>
  <c r="D70" i="5"/>
  <c r="D69" i="5" s="1"/>
  <c r="C1047" i="1" s="1"/>
  <c r="F67" i="5"/>
  <c r="F66" i="5"/>
  <c r="F65" i="5"/>
  <c r="F64" i="5"/>
  <c r="E63" i="5"/>
  <c r="F63" i="5" s="1"/>
  <c r="D63" i="5"/>
  <c r="F62" i="5"/>
  <c r="F61" i="5"/>
  <c r="F60" i="5"/>
  <c r="F59" i="5"/>
  <c r="F58" i="5"/>
  <c r="F57" i="5"/>
  <c r="E56" i="5"/>
  <c r="D1034" i="1" s="1"/>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E644" i="4"/>
  <c r="E643" i="4"/>
  <c r="D643" i="4"/>
  <c r="F643" i="4" s="1"/>
  <c r="F638" i="4"/>
  <c r="F637" i="4"/>
  <c r="F634" i="4"/>
  <c r="F633" i="4"/>
  <c r="F632" i="4"/>
  <c r="E632" i="4"/>
  <c r="D632" i="4"/>
  <c r="F631" i="4"/>
  <c r="F630" i="4"/>
  <c r="F629" i="4"/>
  <c r="E629" i="4"/>
  <c r="D629" i="4"/>
  <c r="F628" i="4"/>
  <c r="F627" i="4"/>
  <c r="E626" i="4"/>
  <c r="E625" i="4" s="1"/>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F602" i="4"/>
  <c r="F601" i="4"/>
  <c r="F600" i="4"/>
  <c r="F599" i="4"/>
  <c r="E599" i="4"/>
  <c r="D599" i="4"/>
  <c r="F598" i="4"/>
  <c r="F597" i="4"/>
  <c r="F596" i="4"/>
  <c r="F595" i="4"/>
  <c r="F594" i="4"/>
  <c r="E594" i="4"/>
  <c r="E593" i="4" s="1"/>
  <c r="D594" i="4"/>
  <c r="D593" i="4"/>
  <c r="F593" i="4" s="1"/>
  <c r="F592" i="4"/>
  <c r="F591" i="4"/>
  <c r="F590" i="4"/>
  <c r="E590" i="4"/>
  <c r="D590" i="4"/>
  <c r="F589" i="4"/>
  <c r="F588" i="4"/>
  <c r="F587" i="4"/>
  <c r="E587" i="4"/>
  <c r="D587" i="4"/>
  <c r="F586" i="4"/>
  <c r="F585" i="4"/>
  <c r="E585" i="4"/>
  <c r="D585" i="4"/>
  <c r="F584" i="4"/>
  <c r="F583" i="4"/>
  <c r="F582" i="4"/>
  <c r="E581" i="4"/>
  <c r="D581" i="4"/>
  <c r="F579" i="4"/>
  <c r="F578" i="4"/>
  <c r="E577" i="4"/>
  <c r="D577" i="4"/>
  <c r="F577" i="4" s="1"/>
  <c r="F576" i="4"/>
  <c r="F575" i="4"/>
  <c r="F574" i="4"/>
  <c r="E574" i="4"/>
  <c r="D574" i="4"/>
  <c r="F573" i="4"/>
  <c r="F572" i="4"/>
  <c r="F571" i="4"/>
  <c r="E571" i="4"/>
  <c r="D571" i="4"/>
  <c r="F570" i="4"/>
  <c r="F569" i="4"/>
  <c r="E568" i="4"/>
  <c r="E567" i="4" s="1"/>
  <c r="D568" i="4"/>
  <c r="F568"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E525" i="4"/>
  <c r="D525" i="4"/>
  <c r="F525" i="4" s="1"/>
  <c r="F524" i="4"/>
  <c r="F523" i="4"/>
  <c r="F522" i="4"/>
  <c r="E522" i="4"/>
  <c r="D522" i="4"/>
  <c r="F521" i="4"/>
  <c r="F520" i="4"/>
  <c r="F519" i="4"/>
  <c r="E519" i="4"/>
  <c r="D519" i="4"/>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D484" i="4" s="1"/>
  <c r="F484" i="4" s="1"/>
  <c r="E484" i="4"/>
  <c r="F483" i="4"/>
  <c r="F482" i="4"/>
  <c r="F481" i="4"/>
  <c r="E481" i="4"/>
  <c r="D481" i="4"/>
  <c r="F480" i="4"/>
  <c r="F479" i="4"/>
  <c r="E478" i="4"/>
  <c r="D478" i="4"/>
  <c r="F478" i="4" s="1"/>
  <c r="F477" i="4"/>
  <c r="F476" i="4"/>
  <c r="F475" i="4"/>
  <c r="F474" i="4"/>
  <c r="F473" i="4"/>
  <c r="E473" i="4"/>
  <c r="D473" i="4"/>
  <c r="D472" i="4" s="1"/>
  <c r="F472" i="4" s="1"/>
  <c r="E472" i="4"/>
  <c r="F471" i="4"/>
  <c r="F470" i="4"/>
  <c r="F469" i="4"/>
  <c r="E469" i="4"/>
  <c r="D469" i="4"/>
  <c r="F468" i="4"/>
  <c r="F467" i="4"/>
  <c r="E466" i="4"/>
  <c r="D466" i="4"/>
  <c r="F466" i="4" s="1"/>
  <c r="F465" i="4"/>
  <c r="F464" i="4"/>
  <c r="E463" i="4"/>
  <c r="D463" i="4"/>
  <c r="F463" i="4" s="1"/>
  <c r="F462" i="4"/>
  <c r="F461" i="4"/>
  <c r="F460" i="4"/>
  <c r="E460" i="4"/>
  <c r="E459" i="4" s="1"/>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F422" i="4" s="1"/>
  <c r="E420" i="4"/>
  <c r="E418" i="4"/>
  <c r="D418" i="4"/>
  <c r="F418" i="4" s="1"/>
  <c r="E417" i="4"/>
  <c r="D417" i="4"/>
  <c r="D644" i="4" s="1"/>
  <c r="F416" i="4"/>
  <c r="E416" i="4"/>
  <c r="D416" i="4"/>
  <c r="F411" i="4"/>
  <c r="F410" i="4"/>
  <c r="F409" i="4"/>
  <c r="F406" i="4"/>
  <c r="F405" i="4"/>
  <c r="F404" i="4"/>
  <c r="F403" i="4"/>
  <c r="F402" i="4"/>
  <c r="E402" i="4"/>
  <c r="D402" i="4"/>
  <c r="F401" i="4"/>
  <c r="F400" i="4"/>
  <c r="E400" i="4"/>
  <c r="D400" i="4"/>
  <c r="F399" i="4"/>
  <c r="F398" i="4"/>
  <c r="E397" i="4"/>
  <c r="E396" i="4" s="1"/>
  <c r="D397" i="4"/>
  <c r="F397" i="4" s="1"/>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4" i="1" s="1"/>
  <c r="H364" i="1" s="1"/>
  <c r="D369" i="4"/>
  <c r="F368" i="4"/>
  <c r="F367" i="4"/>
  <c r="F366" i="4"/>
  <c r="F365" i="4"/>
  <c r="E364" i="4"/>
  <c r="D359" i="1" s="1"/>
  <c r="D364" i="4"/>
  <c r="D363" i="4" s="1"/>
  <c r="F362" i="4"/>
  <c r="F361" i="4"/>
  <c r="F360" i="4"/>
  <c r="F359" i="4"/>
  <c r="F358" i="4"/>
  <c r="F357" i="4"/>
  <c r="F356" i="4"/>
  <c r="E356" i="4"/>
  <c r="D356" i="4"/>
  <c r="F355" i="4"/>
  <c r="F354" i="4"/>
  <c r="F353" i="4"/>
  <c r="E352" i="4"/>
  <c r="E351" i="4" s="1"/>
  <c r="D352" i="4"/>
  <c r="F349" i="4"/>
  <c r="F348" i="4"/>
  <c r="E348" i="4"/>
  <c r="D348" i="4"/>
  <c r="F347" i="4"/>
  <c r="F346" i="4"/>
  <c r="E345" i="4"/>
  <c r="E344" i="4" s="1"/>
  <c r="D345" i="4"/>
  <c r="F345" i="4" s="1"/>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E311" i="4"/>
  <c r="F310" i="4"/>
  <c r="F309" i="4"/>
  <c r="F308" i="4"/>
  <c r="F307" i="4"/>
  <c r="F306" i="4"/>
  <c r="F305" i="4"/>
  <c r="F304" i="4"/>
  <c r="E304" i="4"/>
  <c r="D304" i="4"/>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8" i="4"/>
  <c r="F277" i="4"/>
  <c r="F276" i="4"/>
  <c r="F275" i="4"/>
  <c r="F274" i="4"/>
  <c r="E273" i="4"/>
  <c r="D273" i="4"/>
  <c r="F273" i="4" s="1"/>
  <c r="F272" i="4"/>
  <c r="F271" i="4"/>
  <c r="F270" i="4"/>
  <c r="F269" i="4"/>
  <c r="E268" i="4"/>
  <c r="D268" i="4"/>
  <c r="F268" i="4" s="1"/>
  <c r="F267" i="4"/>
  <c r="F266" i="4"/>
  <c r="F265" i="4"/>
  <c r="F264" i="4"/>
  <c r="E264" i="4"/>
  <c r="E263" i="4" s="1"/>
  <c r="D264" i="4"/>
  <c r="F262" i="4"/>
  <c r="F261" i="4"/>
  <c r="F260" i="4"/>
  <c r="F259" i="4"/>
  <c r="E259" i="4"/>
  <c r="D259" i="4"/>
  <c r="F258" i="4"/>
  <c r="F257" i="4"/>
  <c r="F256" i="4"/>
  <c r="F255" i="4"/>
  <c r="F254" i="4"/>
  <c r="F253" i="4"/>
  <c r="E253" i="4"/>
  <c r="D253" i="4"/>
  <c r="D252" i="4" s="1"/>
  <c r="F252" i="4"/>
  <c r="E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F225" i="4"/>
  <c r="E225" i="4"/>
  <c r="D225" i="4"/>
  <c r="F223" i="4"/>
  <c r="F222" i="4"/>
  <c r="F221" i="4"/>
  <c r="F220" i="4"/>
  <c r="E219" i="4"/>
  <c r="E215" i="4" s="1"/>
  <c r="D219" i="4"/>
  <c r="F219" i="4" s="1"/>
  <c r="F218" i="4"/>
  <c r="F217" i="4"/>
  <c r="F216" i="4"/>
  <c r="E216" i="4"/>
  <c r="D216" i="4"/>
  <c r="D215" i="4"/>
  <c r="F215" i="4" s="1"/>
  <c r="F214" i="4"/>
  <c r="F213" i="4"/>
  <c r="F212" i="4"/>
  <c r="F211" i="4"/>
  <c r="E210" i="4"/>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F162" i="4"/>
  <c r="F161" i="4"/>
  <c r="F160" i="4"/>
  <c r="E159" i="4"/>
  <c r="D155" i="1" s="1"/>
  <c r="G155" i="1" s="1"/>
  <c r="D159" i="4"/>
  <c r="F159" i="4" s="1"/>
  <c r="F158" i="4"/>
  <c r="F157" i="4"/>
  <c r="F156" i="4"/>
  <c r="F155" i="4"/>
  <c r="F154" i="4"/>
  <c r="E153" i="4"/>
  <c r="D153" i="4"/>
  <c r="C149" i="1" s="1"/>
  <c r="F150" i="4"/>
  <c r="F149" i="4"/>
  <c r="F148" i="4"/>
  <c r="F147" i="4"/>
  <c r="F146" i="4"/>
  <c r="F145" i="4"/>
  <c r="F144" i="4"/>
  <c r="F143" i="4"/>
  <c r="F142" i="4"/>
  <c r="F141" i="4"/>
  <c r="E140" i="4"/>
  <c r="E139" i="4" s="1"/>
  <c r="D135" i="1" s="1"/>
  <c r="D140" i="4"/>
  <c r="F138" i="4"/>
  <c r="F137" i="4"/>
  <c r="F136" i="4"/>
  <c r="F135" i="4"/>
  <c r="F134" i="4"/>
  <c r="E134" i="4"/>
  <c r="E133" i="4" s="1"/>
  <c r="D129" i="1" s="1"/>
  <c r="D134" i="4"/>
  <c r="D133" i="4" s="1"/>
  <c r="F132" i="4"/>
  <c r="F131" i="4"/>
  <c r="F130" i="4"/>
  <c r="F129" i="4"/>
  <c r="E128" i="4"/>
  <c r="D128" i="4"/>
  <c r="F127" i="4"/>
  <c r="F126" i="4"/>
  <c r="E125" i="4"/>
  <c r="E124" i="4" s="1"/>
  <c r="D120" i="1" s="1"/>
  <c r="D125" i="4"/>
  <c r="F123" i="4"/>
  <c r="F122" i="4"/>
  <c r="F121" i="4"/>
  <c r="F120" i="4"/>
  <c r="E120" i="4"/>
  <c r="E106" i="4" s="1"/>
  <c r="D102" i="1" s="1"/>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78" i="1" s="1"/>
  <c r="G78" i="1" s="1"/>
  <c r="D83" i="4"/>
  <c r="D82" i="4" s="1"/>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E62" i="4"/>
  <c r="E50" i="4" s="1"/>
  <c r="D46" i="1" s="1"/>
  <c r="D62" i="4"/>
  <c r="F61" i="4"/>
  <c r="F60" i="4"/>
  <c r="F59" i="4"/>
  <c r="E59" i="4"/>
  <c r="D59" i="4"/>
  <c r="F58" i="4"/>
  <c r="F57" i="4"/>
  <c r="F56" i="4"/>
  <c r="F55" i="4"/>
  <c r="F54" i="4"/>
  <c r="E54" i="4"/>
  <c r="D54" i="4"/>
  <c r="F53" i="4"/>
  <c r="F52" i="4"/>
  <c r="F51" i="4"/>
  <c r="E51" i="4"/>
  <c r="D51" i="4"/>
  <c r="F49" i="4"/>
  <c r="F48" i="4"/>
  <c r="F47" i="4"/>
  <c r="F46" i="4"/>
  <c r="E45" i="4"/>
  <c r="E44" i="4" s="1"/>
  <c r="D45"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H32" i="3"/>
  <c r="G32" i="3"/>
  <c r="B32" i="3"/>
  <c r="H31" i="3"/>
  <c r="G31" i="3"/>
  <c r="B31" i="3"/>
  <c r="H30" i="3"/>
  <c r="G30" i="3"/>
  <c r="B30" i="3"/>
  <c r="H29" i="3"/>
  <c r="G29" i="3"/>
  <c r="B29" i="3"/>
  <c r="G28" i="3"/>
  <c r="B28" i="3"/>
  <c r="G27" i="3"/>
  <c r="B27" i="3"/>
  <c r="I26" i="3"/>
  <c r="H26" i="3"/>
  <c r="G26" i="3"/>
  <c r="B26" i="3"/>
  <c r="H25"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G1578" i="1"/>
  <c r="C1578" i="1"/>
  <c r="H1578" i="1" s="1"/>
  <c r="G1577" i="1"/>
  <c r="C1577" i="1"/>
  <c r="H1577" i="1" s="1"/>
  <c r="C1576" i="1"/>
  <c r="G1576" i="1" s="1"/>
  <c r="H1575" i="1"/>
  <c r="G1575" i="1"/>
  <c r="C1575" i="1"/>
  <c r="H1574" i="1"/>
  <c r="G1574" i="1"/>
  <c r="C1574" i="1"/>
  <c r="G1573" i="1"/>
  <c r="C1573" i="1"/>
  <c r="H1573" i="1" s="1"/>
  <c r="H1572" i="1"/>
  <c r="C1572" i="1"/>
  <c r="G1572" i="1" s="1"/>
  <c r="H1571" i="1"/>
  <c r="G1571" i="1"/>
  <c r="C1571" i="1"/>
  <c r="G1570" i="1"/>
  <c r="C1570" i="1"/>
  <c r="H1570" i="1" s="1"/>
  <c r="G1569" i="1"/>
  <c r="C1569" i="1"/>
  <c r="H1569" i="1" s="1"/>
  <c r="H1568" i="1"/>
  <c r="C1568" i="1"/>
  <c r="G1568" i="1" s="1"/>
  <c r="C1567" i="1"/>
  <c r="G1567" i="1" s="1"/>
  <c r="H1566" i="1"/>
  <c r="G1566" i="1"/>
  <c r="C1566" i="1"/>
  <c r="C1565" i="1"/>
  <c r="H1565" i="1" s="1"/>
  <c r="H1564" i="1"/>
  <c r="C1564" i="1"/>
  <c r="G1564" i="1" s="1"/>
  <c r="H1563" i="1"/>
  <c r="G1563" i="1"/>
  <c r="C1563" i="1"/>
  <c r="G1562" i="1"/>
  <c r="C1562" i="1"/>
  <c r="H1562" i="1" s="1"/>
  <c r="G1561" i="1"/>
  <c r="C1561" i="1"/>
  <c r="H1561" i="1" s="1"/>
  <c r="H1560" i="1"/>
  <c r="C1560" i="1"/>
  <c r="G1560" i="1" s="1"/>
  <c r="C1559" i="1"/>
  <c r="H1558" i="1"/>
  <c r="G1558" i="1"/>
  <c r="C1558" i="1"/>
  <c r="H1557" i="1"/>
  <c r="C1557" i="1"/>
  <c r="G1557" i="1" s="1"/>
  <c r="G1556" i="1"/>
  <c r="C1556" i="1"/>
  <c r="H1556" i="1" s="1"/>
  <c r="H1555" i="1"/>
  <c r="C1555" i="1"/>
  <c r="G1555" i="1" s="1"/>
  <c r="H1554" i="1"/>
  <c r="G1554" i="1"/>
  <c r="C1554" i="1"/>
  <c r="C1553" i="1"/>
  <c r="G1553" i="1" s="1"/>
  <c r="G1552" i="1"/>
  <c r="C1552" i="1"/>
  <c r="H1552" i="1" s="1"/>
  <c r="C1551" i="1"/>
  <c r="G1551" i="1" s="1"/>
  <c r="H1550" i="1"/>
  <c r="G1550" i="1"/>
  <c r="C1550" i="1"/>
  <c r="C1549" i="1"/>
  <c r="G1549" i="1" s="1"/>
  <c r="G1548" i="1"/>
  <c r="C1548" i="1"/>
  <c r="H1548" i="1" s="1"/>
  <c r="C1547" i="1"/>
  <c r="G1547" i="1" s="1"/>
  <c r="H1546" i="1"/>
  <c r="G1546" i="1"/>
  <c r="C1546" i="1"/>
  <c r="C1545" i="1"/>
  <c r="G1544" i="1"/>
  <c r="C1544" i="1"/>
  <c r="H1544" i="1" s="1"/>
  <c r="C1543" i="1"/>
  <c r="H1542" i="1"/>
  <c r="G1542" i="1"/>
  <c r="C1542" i="1"/>
  <c r="H1541" i="1"/>
  <c r="C1541" i="1"/>
  <c r="G1541" i="1" s="1"/>
  <c r="G1540" i="1"/>
  <c r="C1540" i="1"/>
  <c r="H1540" i="1" s="1"/>
  <c r="H1539" i="1"/>
  <c r="C1539" i="1"/>
  <c r="G1539" i="1" s="1"/>
  <c r="H1538" i="1"/>
  <c r="G1538" i="1"/>
  <c r="C1538" i="1"/>
  <c r="C1537" i="1"/>
  <c r="G1537" i="1" s="1"/>
  <c r="G1536" i="1"/>
  <c r="C1536" i="1"/>
  <c r="H1536" i="1" s="1"/>
  <c r="C1535" i="1"/>
  <c r="G1535" i="1" s="1"/>
  <c r="H1534" i="1"/>
  <c r="G1534" i="1"/>
  <c r="C1534" i="1"/>
  <c r="C1533" i="1"/>
  <c r="C1532" i="1"/>
  <c r="H1532" i="1" s="1"/>
  <c r="C1531" i="1"/>
  <c r="H1529" i="1"/>
  <c r="C1529" i="1"/>
  <c r="G1529" i="1" s="1"/>
  <c r="C1528" i="1"/>
  <c r="C1527" i="1"/>
  <c r="G1527" i="1" s="1"/>
  <c r="H1526" i="1"/>
  <c r="G1526" i="1"/>
  <c r="C1526" i="1"/>
  <c r="C1525" i="1"/>
  <c r="C1523" i="1"/>
  <c r="H1522" i="1"/>
  <c r="G1522" i="1"/>
  <c r="C1522" i="1"/>
  <c r="H1521" i="1"/>
  <c r="C1521" i="1"/>
  <c r="G1521" i="1" s="1"/>
  <c r="C1520" i="1"/>
  <c r="C1519" i="1"/>
  <c r="G1519" i="1" s="1"/>
  <c r="G1516" i="1"/>
  <c r="C1516" i="1"/>
  <c r="H1516" i="1" s="1"/>
  <c r="C1515" i="1"/>
  <c r="G1515" i="1" s="1"/>
  <c r="H1514" i="1"/>
  <c r="G1514" i="1"/>
  <c r="C1514" i="1"/>
  <c r="H1513" i="1"/>
  <c r="G1513" i="1"/>
  <c r="C1513" i="1"/>
  <c r="C1512" i="1"/>
  <c r="H1512" i="1" s="1"/>
  <c r="H1511" i="1"/>
  <c r="C1511" i="1"/>
  <c r="G1511" i="1" s="1"/>
  <c r="H1510" i="1"/>
  <c r="G1510" i="1"/>
  <c r="C1510" i="1"/>
  <c r="C1509" i="1"/>
  <c r="H1509" i="1" s="1"/>
  <c r="G1508" i="1"/>
  <c r="C1508" i="1"/>
  <c r="H1508" i="1" s="1"/>
  <c r="C1507" i="1"/>
  <c r="G1507" i="1" s="1"/>
  <c r="H1506" i="1"/>
  <c r="G1506" i="1"/>
  <c r="C1506" i="1"/>
  <c r="H1505" i="1"/>
  <c r="G1505" i="1"/>
  <c r="C1505" i="1"/>
  <c r="C1504" i="1"/>
  <c r="H1504" i="1" s="1"/>
  <c r="C1503" i="1"/>
  <c r="G1503" i="1" s="1"/>
  <c r="C1502" i="1"/>
  <c r="H1502" i="1" s="1"/>
  <c r="G1500" i="1"/>
  <c r="C1500" i="1"/>
  <c r="H1500" i="1" s="1"/>
  <c r="H1498" i="1"/>
  <c r="G1498" i="1"/>
  <c r="C1498" i="1"/>
  <c r="H1497" i="1"/>
  <c r="G1497" i="1"/>
  <c r="C1497" i="1"/>
  <c r="C1496" i="1"/>
  <c r="H1496" i="1" s="1"/>
  <c r="H1495" i="1"/>
  <c r="C1495" i="1"/>
  <c r="G1495" i="1" s="1"/>
  <c r="H1494" i="1"/>
  <c r="G1494" i="1"/>
  <c r="C1494" i="1"/>
  <c r="C1493" i="1"/>
  <c r="H1493" i="1" s="1"/>
  <c r="G1492" i="1"/>
  <c r="C1492" i="1"/>
  <c r="H1492" i="1" s="1"/>
  <c r="C1491" i="1"/>
  <c r="G1491" i="1" s="1"/>
  <c r="H1490" i="1"/>
  <c r="G1490" i="1"/>
  <c r="C1490" i="1"/>
  <c r="H1489" i="1"/>
  <c r="G1489" i="1"/>
  <c r="C1489" i="1"/>
  <c r="C1488" i="1"/>
  <c r="H1488" i="1" s="1"/>
  <c r="H1487" i="1"/>
  <c r="C1487" i="1"/>
  <c r="G1487" i="1" s="1"/>
  <c r="G1486" i="1"/>
  <c r="C1486" i="1"/>
  <c r="H1486" i="1" s="1"/>
  <c r="C1485" i="1"/>
  <c r="H1485" i="1" s="1"/>
  <c r="G1484" i="1"/>
  <c r="C1484" i="1"/>
  <c r="H1484" i="1" s="1"/>
  <c r="C1483" i="1"/>
  <c r="G1483" i="1" s="1"/>
  <c r="H1482" i="1"/>
  <c r="G1482" i="1"/>
  <c r="C1482" i="1"/>
  <c r="C1481" i="1"/>
  <c r="H1481" i="1" s="1"/>
  <c r="C1480" i="1"/>
  <c r="H1480" i="1" s="1"/>
  <c r="J1479" i="1"/>
  <c r="D1479" i="1"/>
  <c r="H1479" i="1" s="1"/>
  <c r="C1479" i="1"/>
  <c r="D1478" i="1"/>
  <c r="H1478" i="1" s="1"/>
  <c r="C1478" i="1"/>
  <c r="J1477" i="1"/>
  <c r="H1477" i="1"/>
  <c r="G1477" i="1"/>
  <c r="I1477" i="1" s="1"/>
  <c r="D1477" i="1"/>
  <c r="C1477" i="1"/>
  <c r="D1476" i="1"/>
  <c r="C1476" i="1"/>
  <c r="G1476" i="1" s="1"/>
  <c r="H1475" i="1"/>
  <c r="D1475" i="1"/>
  <c r="C1475" i="1"/>
  <c r="G1475" i="1" s="1"/>
  <c r="J1474" i="1"/>
  <c r="H1474" i="1"/>
  <c r="D1474" i="1"/>
  <c r="G1474" i="1" s="1"/>
  <c r="C1474" i="1"/>
  <c r="D1473" i="1"/>
  <c r="C1473" i="1"/>
  <c r="J1473" i="1" s="1"/>
  <c r="D1472" i="1"/>
  <c r="C1472" i="1"/>
  <c r="H1471" i="1"/>
  <c r="I1471" i="1" s="1"/>
  <c r="D1471" i="1"/>
  <c r="C1471" i="1"/>
  <c r="G1471" i="1" s="1"/>
  <c r="D1470" i="1"/>
  <c r="H1470" i="1" s="1"/>
  <c r="C1470" i="1"/>
  <c r="D1469" i="1"/>
  <c r="C1469" i="1"/>
  <c r="D1468" i="1"/>
  <c r="C1468" i="1"/>
  <c r="H1467" i="1"/>
  <c r="I1467" i="1" s="1"/>
  <c r="D1467" i="1"/>
  <c r="C1467" i="1"/>
  <c r="G1467" i="1" s="1"/>
  <c r="J1466" i="1"/>
  <c r="H1466" i="1"/>
  <c r="D1466" i="1"/>
  <c r="G1466" i="1" s="1"/>
  <c r="C1466" i="1"/>
  <c r="J1465" i="1"/>
  <c r="D1465" i="1"/>
  <c r="C1465" i="1"/>
  <c r="D1464" i="1"/>
  <c r="C1464" i="1"/>
  <c r="H1463" i="1"/>
  <c r="I1463" i="1" s="1"/>
  <c r="D1463" i="1"/>
  <c r="C1463" i="1"/>
  <c r="G1463" i="1" s="1"/>
  <c r="J1462" i="1"/>
  <c r="H1462" i="1"/>
  <c r="D1462" i="1"/>
  <c r="G1462" i="1" s="1"/>
  <c r="C1462" i="1"/>
  <c r="H1461" i="1"/>
  <c r="D1461" i="1"/>
  <c r="G1461" i="1" s="1"/>
  <c r="C1461" i="1"/>
  <c r="D1460" i="1"/>
  <c r="C1460" i="1"/>
  <c r="J1460" i="1" s="1"/>
  <c r="D1459" i="1"/>
  <c r="C1459" i="1"/>
  <c r="H1458" i="1"/>
  <c r="D1458" i="1"/>
  <c r="C1458" i="1"/>
  <c r="G1458" i="1" s="1"/>
  <c r="H1457" i="1"/>
  <c r="D1457" i="1"/>
  <c r="G1457" i="1" s="1"/>
  <c r="I1457" i="1" s="1"/>
  <c r="C1457" i="1"/>
  <c r="D1456" i="1"/>
  <c r="C1456" i="1"/>
  <c r="D1455" i="1"/>
  <c r="C1455" i="1"/>
  <c r="C1454" i="1"/>
  <c r="D1453" i="1"/>
  <c r="C1453" i="1"/>
  <c r="H1452" i="1"/>
  <c r="D1452" i="1"/>
  <c r="C1452" i="1"/>
  <c r="G1452" i="1" s="1"/>
  <c r="I1452" i="1" s="1"/>
  <c r="H1451" i="1"/>
  <c r="D1451" i="1"/>
  <c r="G1451" i="1" s="1"/>
  <c r="C1451" i="1"/>
  <c r="J1450" i="1"/>
  <c r="D1450" i="1"/>
  <c r="C1450" i="1"/>
  <c r="D1449" i="1"/>
  <c r="C1449" i="1"/>
  <c r="H1448" i="1"/>
  <c r="D1448" i="1"/>
  <c r="C1448" i="1"/>
  <c r="G1448" i="1" s="1"/>
  <c r="I1448" i="1" s="1"/>
  <c r="H1447" i="1"/>
  <c r="D1447" i="1"/>
  <c r="G1447" i="1" s="1"/>
  <c r="C1447" i="1"/>
  <c r="J1446" i="1"/>
  <c r="D1446" i="1"/>
  <c r="C1446" i="1"/>
  <c r="D1445" i="1"/>
  <c r="C1445" i="1"/>
  <c r="H1444" i="1"/>
  <c r="G1444" i="1"/>
  <c r="I1444" i="1" s="1"/>
  <c r="D1444" i="1"/>
  <c r="C1444" i="1"/>
  <c r="J1444" i="1" s="1"/>
  <c r="G1443" i="1"/>
  <c r="I1443" i="1" s="1"/>
  <c r="D1443" i="1"/>
  <c r="C1443" i="1"/>
  <c r="H1443" i="1" s="1"/>
  <c r="H1442" i="1"/>
  <c r="D1442" i="1"/>
  <c r="C1442" i="1"/>
  <c r="J1442" i="1" s="1"/>
  <c r="D1441" i="1"/>
  <c r="C1441" i="1"/>
  <c r="J1441" i="1" s="1"/>
  <c r="H1440" i="1"/>
  <c r="G1440" i="1"/>
  <c r="I1440" i="1" s="1"/>
  <c r="D1440" i="1"/>
  <c r="C1440" i="1"/>
  <c r="J1440" i="1" s="1"/>
  <c r="G1439" i="1"/>
  <c r="I1439" i="1" s="1"/>
  <c r="D1439" i="1"/>
  <c r="C1439" i="1"/>
  <c r="H1439" i="1" s="1"/>
  <c r="D1438" i="1"/>
  <c r="G1438" i="1" s="1"/>
  <c r="C1438" i="1"/>
  <c r="D1437" i="1"/>
  <c r="C1437" i="1"/>
  <c r="D1436" i="1"/>
  <c r="C1436" i="1"/>
  <c r="D1434" i="1"/>
  <c r="G1434" i="1" s="1"/>
  <c r="C1434" i="1"/>
  <c r="D1433" i="1"/>
  <c r="C1433" i="1"/>
  <c r="D1432" i="1"/>
  <c r="C1432" i="1"/>
  <c r="G1431" i="1"/>
  <c r="D1431" i="1"/>
  <c r="C1431" i="1"/>
  <c r="H1431" i="1" s="1"/>
  <c r="D1430" i="1"/>
  <c r="G1430" i="1" s="1"/>
  <c r="C1430" i="1"/>
  <c r="D1429" i="1"/>
  <c r="C1429" i="1"/>
  <c r="D1428" i="1"/>
  <c r="C1428" i="1"/>
  <c r="G1427" i="1"/>
  <c r="D1427" i="1"/>
  <c r="C1427" i="1"/>
  <c r="H1427" i="1" s="1"/>
  <c r="D1426" i="1"/>
  <c r="G1426" i="1" s="1"/>
  <c r="C1426" i="1"/>
  <c r="D1425" i="1"/>
  <c r="C1425" i="1"/>
  <c r="D1424" i="1"/>
  <c r="C1424" i="1"/>
  <c r="G1423" i="1"/>
  <c r="D1423" i="1"/>
  <c r="C1423" i="1"/>
  <c r="H1423" i="1" s="1"/>
  <c r="D1422" i="1"/>
  <c r="G1422" i="1" s="1"/>
  <c r="C1422" i="1"/>
  <c r="D1421" i="1"/>
  <c r="C1421" i="1"/>
  <c r="D1420" i="1"/>
  <c r="C1420" i="1"/>
  <c r="G1419" i="1"/>
  <c r="D1419" i="1"/>
  <c r="C1419" i="1"/>
  <c r="H1419" i="1" s="1"/>
  <c r="D1418" i="1"/>
  <c r="G1418" i="1" s="1"/>
  <c r="C1418" i="1"/>
  <c r="D1417" i="1"/>
  <c r="C1417" i="1"/>
  <c r="D1416" i="1"/>
  <c r="C1416" i="1"/>
  <c r="G1415" i="1"/>
  <c r="D1415" i="1"/>
  <c r="C1415" i="1"/>
  <c r="H1415" i="1" s="1"/>
  <c r="D1414" i="1"/>
  <c r="G1414" i="1" s="1"/>
  <c r="C1414" i="1"/>
  <c r="D1413" i="1"/>
  <c r="C1413" i="1"/>
  <c r="D1412" i="1"/>
  <c r="C1412" i="1"/>
  <c r="G1411" i="1"/>
  <c r="D1411" i="1"/>
  <c r="C1411" i="1"/>
  <c r="H1411" i="1" s="1"/>
  <c r="D1410" i="1"/>
  <c r="G1410" i="1" s="1"/>
  <c r="C1410" i="1"/>
  <c r="D1409" i="1"/>
  <c r="C1409" i="1"/>
  <c r="G1407" i="1"/>
  <c r="D1407" i="1"/>
  <c r="C1407" i="1"/>
  <c r="H1407" i="1" s="1"/>
  <c r="D1406" i="1"/>
  <c r="G1406" i="1" s="1"/>
  <c r="C1406" i="1"/>
  <c r="D1405" i="1"/>
  <c r="C1405" i="1"/>
  <c r="D1404" i="1"/>
  <c r="C1404" i="1"/>
  <c r="G1403" i="1"/>
  <c r="D1403" i="1"/>
  <c r="C1403" i="1"/>
  <c r="H1403" i="1" s="1"/>
  <c r="D1402" i="1"/>
  <c r="G1402" i="1" s="1"/>
  <c r="C1402" i="1"/>
  <c r="D1401" i="1"/>
  <c r="C1401" i="1"/>
  <c r="D1400" i="1"/>
  <c r="C1400" i="1"/>
  <c r="G1399" i="1"/>
  <c r="D1399" i="1"/>
  <c r="C1399" i="1"/>
  <c r="H1399" i="1" s="1"/>
  <c r="D1398" i="1"/>
  <c r="G1398" i="1" s="1"/>
  <c r="C1398" i="1"/>
  <c r="D1397" i="1"/>
  <c r="C1397" i="1"/>
  <c r="D1396" i="1"/>
  <c r="C1396" i="1"/>
  <c r="G1395" i="1"/>
  <c r="D1395" i="1"/>
  <c r="C1395" i="1"/>
  <c r="H1395" i="1" s="1"/>
  <c r="D1394" i="1"/>
  <c r="G1394" i="1" s="1"/>
  <c r="C1394" i="1"/>
  <c r="D1393" i="1"/>
  <c r="C1393" i="1"/>
  <c r="D1392" i="1"/>
  <c r="C1392" i="1"/>
  <c r="G1391" i="1"/>
  <c r="D1391" i="1"/>
  <c r="C1391" i="1"/>
  <c r="H1391" i="1" s="1"/>
  <c r="D1390" i="1"/>
  <c r="G1390" i="1" s="1"/>
  <c r="C1390" i="1"/>
  <c r="D1389" i="1"/>
  <c r="C1389" i="1"/>
  <c r="D1388" i="1"/>
  <c r="C1388" i="1"/>
  <c r="G1387" i="1"/>
  <c r="D1387" i="1"/>
  <c r="C1387" i="1"/>
  <c r="H1387" i="1" s="1"/>
  <c r="D1386" i="1"/>
  <c r="G1386" i="1" s="1"/>
  <c r="C1386" i="1"/>
  <c r="D1385" i="1"/>
  <c r="C1385" i="1"/>
  <c r="D1384" i="1"/>
  <c r="C1384" i="1"/>
  <c r="G1382" i="1"/>
  <c r="D1382" i="1"/>
  <c r="C1382" i="1"/>
  <c r="H1382" i="1" s="1"/>
  <c r="G1381" i="1"/>
  <c r="D1381" i="1"/>
  <c r="C1381" i="1"/>
  <c r="H1381" i="1" s="1"/>
  <c r="G1380" i="1"/>
  <c r="D1380" i="1"/>
  <c r="C1380" i="1"/>
  <c r="H1380" i="1" s="1"/>
  <c r="G1379" i="1"/>
  <c r="D1379" i="1"/>
  <c r="C1379" i="1"/>
  <c r="H1379" i="1" s="1"/>
  <c r="G1378" i="1"/>
  <c r="D1378" i="1"/>
  <c r="C1378" i="1"/>
  <c r="H1378" i="1" s="1"/>
  <c r="G1377" i="1"/>
  <c r="D1377" i="1"/>
  <c r="C1377" i="1"/>
  <c r="H1377" i="1" s="1"/>
  <c r="G1376" i="1"/>
  <c r="D1376" i="1"/>
  <c r="C1376" i="1"/>
  <c r="H1376" i="1" s="1"/>
  <c r="G1375" i="1"/>
  <c r="D1375" i="1"/>
  <c r="C1375" i="1"/>
  <c r="H1375" i="1" s="1"/>
  <c r="G1374" i="1"/>
  <c r="D1374" i="1"/>
  <c r="C1374" i="1"/>
  <c r="H1374" i="1" s="1"/>
  <c r="G1373" i="1"/>
  <c r="D1373" i="1"/>
  <c r="C1373" i="1"/>
  <c r="H1373" i="1" s="1"/>
  <c r="G1372" i="1"/>
  <c r="D1372" i="1"/>
  <c r="C1372" i="1"/>
  <c r="H1372" i="1" s="1"/>
  <c r="G1371" i="1"/>
  <c r="D1371" i="1"/>
  <c r="C1371" i="1"/>
  <c r="H1371" i="1" s="1"/>
  <c r="G1370" i="1"/>
  <c r="D1370" i="1"/>
  <c r="C1370" i="1"/>
  <c r="H1370" i="1" s="1"/>
  <c r="D1369" i="1"/>
  <c r="G1368" i="1"/>
  <c r="D1368" i="1"/>
  <c r="C1368" i="1"/>
  <c r="H1368" i="1" s="1"/>
  <c r="G1367" i="1"/>
  <c r="D1367" i="1"/>
  <c r="C1367" i="1"/>
  <c r="H1367" i="1" s="1"/>
  <c r="G1366" i="1"/>
  <c r="D1366" i="1"/>
  <c r="C1366" i="1"/>
  <c r="H1366" i="1" s="1"/>
  <c r="G1365" i="1"/>
  <c r="D1365" i="1"/>
  <c r="C1365" i="1"/>
  <c r="H1365" i="1" s="1"/>
  <c r="G1364" i="1"/>
  <c r="D1364" i="1"/>
  <c r="C1364" i="1"/>
  <c r="H1364" i="1" s="1"/>
  <c r="G1363" i="1"/>
  <c r="D1363" i="1"/>
  <c r="C1363" i="1"/>
  <c r="H1363" i="1" s="1"/>
  <c r="G1362" i="1"/>
  <c r="D1362" i="1"/>
  <c r="C1362" i="1"/>
  <c r="H1362" i="1" s="1"/>
  <c r="G1361" i="1"/>
  <c r="D1361" i="1"/>
  <c r="C1361" i="1"/>
  <c r="H1361" i="1" s="1"/>
  <c r="G1360" i="1"/>
  <c r="D1360" i="1"/>
  <c r="C1360" i="1"/>
  <c r="H1360" i="1" s="1"/>
  <c r="G1359" i="1"/>
  <c r="D1359" i="1"/>
  <c r="C1359" i="1"/>
  <c r="H1359" i="1" s="1"/>
  <c r="G1358" i="1"/>
  <c r="D1358" i="1"/>
  <c r="C1358" i="1"/>
  <c r="H1358" i="1" s="1"/>
  <c r="G1357" i="1"/>
  <c r="D1357" i="1"/>
  <c r="C1357" i="1"/>
  <c r="H1357" i="1" s="1"/>
  <c r="G1356" i="1"/>
  <c r="D1356" i="1"/>
  <c r="C1356" i="1"/>
  <c r="H1356" i="1" s="1"/>
  <c r="G1355" i="1"/>
  <c r="D1355" i="1"/>
  <c r="C1355" i="1"/>
  <c r="H1355" i="1" s="1"/>
  <c r="G1354" i="1"/>
  <c r="D1354" i="1"/>
  <c r="C1354" i="1"/>
  <c r="H1354" i="1" s="1"/>
  <c r="G1353" i="1"/>
  <c r="D1353" i="1"/>
  <c r="C1353" i="1"/>
  <c r="H1353" i="1" s="1"/>
  <c r="G1352" i="1"/>
  <c r="D1352" i="1"/>
  <c r="C1352" i="1"/>
  <c r="H1352" i="1" s="1"/>
  <c r="G1351" i="1"/>
  <c r="D1351" i="1"/>
  <c r="C1351" i="1"/>
  <c r="H1351" i="1" s="1"/>
  <c r="G1350" i="1"/>
  <c r="D1350" i="1"/>
  <c r="C1350" i="1"/>
  <c r="H1350" i="1" s="1"/>
  <c r="G1349" i="1"/>
  <c r="D1349" i="1"/>
  <c r="C1349" i="1"/>
  <c r="H1349" i="1" s="1"/>
  <c r="G1348" i="1"/>
  <c r="D1348" i="1"/>
  <c r="C1348" i="1"/>
  <c r="H1348" i="1" s="1"/>
  <c r="G1347" i="1"/>
  <c r="D1347" i="1"/>
  <c r="C1347" i="1"/>
  <c r="H1347" i="1" s="1"/>
  <c r="G1346" i="1"/>
  <c r="D1346" i="1"/>
  <c r="C1346" i="1"/>
  <c r="H1346" i="1" s="1"/>
  <c r="G1345" i="1"/>
  <c r="D1345" i="1"/>
  <c r="C1345" i="1"/>
  <c r="H1345" i="1" s="1"/>
  <c r="G1344" i="1"/>
  <c r="D1344" i="1"/>
  <c r="C1344" i="1"/>
  <c r="H1344" i="1" s="1"/>
  <c r="G1343" i="1"/>
  <c r="D1343" i="1"/>
  <c r="C1343" i="1"/>
  <c r="H1343" i="1" s="1"/>
  <c r="G1342" i="1"/>
  <c r="D1342" i="1"/>
  <c r="C1342" i="1"/>
  <c r="H1342" i="1" s="1"/>
  <c r="G1341" i="1"/>
  <c r="D1341" i="1"/>
  <c r="C1341" i="1"/>
  <c r="H1341" i="1" s="1"/>
  <c r="G1340" i="1"/>
  <c r="D1340" i="1"/>
  <c r="C1340" i="1"/>
  <c r="H1340" i="1" s="1"/>
  <c r="G1339" i="1"/>
  <c r="D1339" i="1"/>
  <c r="C1339" i="1"/>
  <c r="H1339" i="1" s="1"/>
  <c r="G1338" i="1"/>
  <c r="D1338" i="1"/>
  <c r="C1338" i="1"/>
  <c r="H1338" i="1" s="1"/>
  <c r="G1337" i="1"/>
  <c r="D1337" i="1"/>
  <c r="C1337" i="1"/>
  <c r="H1337" i="1" s="1"/>
  <c r="G1336" i="1"/>
  <c r="D1336" i="1"/>
  <c r="C1336" i="1"/>
  <c r="H1336" i="1" s="1"/>
  <c r="G1335" i="1"/>
  <c r="D1335" i="1"/>
  <c r="C1335" i="1"/>
  <c r="H1335" i="1" s="1"/>
  <c r="G1334" i="1"/>
  <c r="D1334" i="1"/>
  <c r="C1334" i="1"/>
  <c r="H1334" i="1" s="1"/>
  <c r="G1333" i="1"/>
  <c r="D1333" i="1"/>
  <c r="C1333" i="1"/>
  <c r="H1333" i="1" s="1"/>
  <c r="G1332" i="1"/>
  <c r="D1332" i="1"/>
  <c r="C1332" i="1"/>
  <c r="H1332" i="1" s="1"/>
  <c r="G1331" i="1"/>
  <c r="D1331" i="1"/>
  <c r="C1331" i="1"/>
  <c r="H1331" i="1" s="1"/>
  <c r="G1330" i="1"/>
  <c r="D1330" i="1"/>
  <c r="C1330" i="1"/>
  <c r="H1330" i="1" s="1"/>
  <c r="G1329" i="1"/>
  <c r="D1329" i="1"/>
  <c r="C1329" i="1"/>
  <c r="H1329" i="1" s="1"/>
  <c r="G1328" i="1"/>
  <c r="D1328" i="1"/>
  <c r="C1328" i="1"/>
  <c r="H1328" i="1" s="1"/>
  <c r="G1327" i="1"/>
  <c r="D1327" i="1"/>
  <c r="C1327" i="1"/>
  <c r="H1327" i="1" s="1"/>
  <c r="G1326" i="1"/>
  <c r="D1326" i="1"/>
  <c r="C1326" i="1"/>
  <c r="H1326" i="1" s="1"/>
  <c r="G1325" i="1"/>
  <c r="D1325" i="1"/>
  <c r="C1325" i="1"/>
  <c r="H1325" i="1" s="1"/>
  <c r="G1324" i="1"/>
  <c r="D1324" i="1"/>
  <c r="C1324" i="1"/>
  <c r="H1324" i="1" s="1"/>
  <c r="G1323" i="1"/>
  <c r="D1323" i="1"/>
  <c r="C1323" i="1"/>
  <c r="H1323" i="1" s="1"/>
  <c r="G1322" i="1"/>
  <c r="D1322" i="1"/>
  <c r="C1322" i="1"/>
  <c r="H1322" i="1" s="1"/>
  <c r="G1321" i="1"/>
  <c r="D1321" i="1"/>
  <c r="C1321" i="1"/>
  <c r="H1321" i="1" s="1"/>
  <c r="G1320" i="1"/>
  <c r="D1320" i="1"/>
  <c r="C1320" i="1"/>
  <c r="H1320" i="1" s="1"/>
  <c r="G1319" i="1"/>
  <c r="D1319" i="1"/>
  <c r="C1319" i="1"/>
  <c r="H1319" i="1" s="1"/>
  <c r="G1318" i="1"/>
  <c r="D1318" i="1"/>
  <c r="C1318" i="1"/>
  <c r="H1318" i="1" s="1"/>
  <c r="G1317" i="1"/>
  <c r="D1317" i="1"/>
  <c r="C1317" i="1"/>
  <c r="H1317" i="1" s="1"/>
  <c r="G1316" i="1"/>
  <c r="D1316" i="1"/>
  <c r="C1316" i="1"/>
  <c r="H1316" i="1" s="1"/>
  <c r="G1315" i="1"/>
  <c r="D1315" i="1"/>
  <c r="C1315" i="1"/>
  <c r="H1315" i="1" s="1"/>
  <c r="G1314" i="1"/>
  <c r="D1314" i="1"/>
  <c r="C1314" i="1"/>
  <c r="H1314" i="1" s="1"/>
  <c r="G1313" i="1"/>
  <c r="D1313" i="1"/>
  <c r="C1313" i="1"/>
  <c r="H1313" i="1" s="1"/>
  <c r="G1312" i="1"/>
  <c r="D1312" i="1"/>
  <c r="C1312" i="1"/>
  <c r="H1312" i="1" s="1"/>
  <c r="G1311" i="1"/>
  <c r="D1311" i="1"/>
  <c r="C1311" i="1"/>
  <c r="H1311" i="1" s="1"/>
  <c r="G1310" i="1"/>
  <c r="D1310" i="1"/>
  <c r="C1310" i="1"/>
  <c r="H1310" i="1" s="1"/>
  <c r="G1309" i="1"/>
  <c r="D1309" i="1"/>
  <c r="C1309" i="1"/>
  <c r="H1309" i="1" s="1"/>
  <c r="G1308" i="1"/>
  <c r="D1308" i="1"/>
  <c r="C1308" i="1"/>
  <c r="H1308" i="1" s="1"/>
  <c r="G1307" i="1"/>
  <c r="D1307" i="1"/>
  <c r="C1307" i="1"/>
  <c r="H1307" i="1" s="1"/>
  <c r="G1306" i="1"/>
  <c r="D1306" i="1"/>
  <c r="C1306" i="1"/>
  <c r="H1306" i="1" s="1"/>
  <c r="G1305" i="1"/>
  <c r="D1305" i="1"/>
  <c r="C1305" i="1"/>
  <c r="H1305" i="1" s="1"/>
  <c r="G1304" i="1"/>
  <c r="D1304" i="1"/>
  <c r="C1304" i="1"/>
  <c r="H1304" i="1" s="1"/>
  <c r="G1303" i="1"/>
  <c r="D1303" i="1"/>
  <c r="C1303" i="1"/>
  <c r="H1303" i="1" s="1"/>
  <c r="G1302" i="1"/>
  <c r="D1302" i="1"/>
  <c r="C1302" i="1"/>
  <c r="H1302" i="1" s="1"/>
  <c r="G1301" i="1"/>
  <c r="D1301" i="1"/>
  <c r="C1301" i="1"/>
  <c r="H1301" i="1" s="1"/>
  <c r="G1300" i="1"/>
  <c r="D1300" i="1"/>
  <c r="C1300" i="1"/>
  <c r="H1300" i="1" s="1"/>
  <c r="G1298" i="1"/>
  <c r="D1298" i="1"/>
  <c r="C1298" i="1"/>
  <c r="H1298" i="1" s="1"/>
  <c r="G1297" i="1"/>
  <c r="D1297" i="1"/>
  <c r="C1297" i="1"/>
  <c r="H1297" i="1" s="1"/>
  <c r="G1296" i="1"/>
  <c r="D1296" i="1"/>
  <c r="C1296" i="1"/>
  <c r="H1296" i="1" s="1"/>
  <c r="G1295" i="1"/>
  <c r="D1295" i="1"/>
  <c r="C1295" i="1"/>
  <c r="H1295" i="1" s="1"/>
  <c r="G1294" i="1"/>
  <c r="D1294" i="1"/>
  <c r="C1294" i="1"/>
  <c r="H1294" i="1" s="1"/>
  <c r="G1293" i="1"/>
  <c r="D1293" i="1"/>
  <c r="C1293" i="1"/>
  <c r="H1293" i="1" s="1"/>
  <c r="G1292" i="1"/>
  <c r="D1292" i="1"/>
  <c r="C1292" i="1"/>
  <c r="H1292" i="1" s="1"/>
  <c r="G1291" i="1"/>
  <c r="D1291" i="1"/>
  <c r="C1291" i="1"/>
  <c r="H1291" i="1" s="1"/>
  <c r="G1290" i="1"/>
  <c r="D1290" i="1"/>
  <c r="C1290" i="1"/>
  <c r="H1290" i="1" s="1"/>
  <c r="G1289" i="1"/>
  <c r="D1289" i="1"/>
  <c r="C1289" i="1"/>
  <c r="H1289" i="1" s="1"/>
  <c r="G1288" i="1"/>
  <c r="D1288" i="1"/>
  <c r="C1288" i="1"/>
  <c r="H1288" i="1" s="1"/>
  <c r="G1287" i="1"/>
  <c r="D1287" i="1"/>
  <c r="C1287" i="1"/>
  <c r="H1287" i="1" s="1"/>
  <c r="G1286" i="1"/>
  <c r="D1286" i="1"/>
  <c r="C1286" i="1"/>
  <c r="H1286" i="1" s="1"/>
  <c r="G1285" i="1"/>
  <c r="D1285" i="1"/>
  <c r="C1285" i="1"/>
  <c r="H1285" i="1" s="1"/>
  <c r="G1284" i="1"/>
  <c r="D1284" i="1"/>
  <c r="C1284" i="1"/>
  <c r="H1284" i="1" s="1"/>
  <c r="G1283" i="1"/>
  <c r="D1283" i="1"/>
  <c r="C1283" i="1"/>
  <c r="H1283" i="1" s="1"/>
  <c r="G1282" i="1"/>
  <c r="D1282" i="1"/>
  <c r="C1282" i="1"/>
  <c r="H1282" i="1" s="1"/>
  <c r="G1281" i="1"/>
  <c r="D1281" i="1"/>
  <c r="C1281" i="1"/>
  <c r="H1281" i="1" s="1"/>
  <c r="G1280" i="1"/>
  <c r="D1280" i="1"/>
  <c r="C1280" i="1"/>
  <c r="H1280" i="1" s="1"/>
  <c r="G1279" i="1"/>
  <c r="D1279" i="1"/>
  <c r="C1279" i="1"/>
  <c r="H1279" i="1" s="1"/>
  <c r="D1278" i="1"/>
  <c r="C1278" i="1"/>
  <c r="D1277" i="1"/>
  <c r="C1277" i="1"/>
  <c r="G1276" i="1"/>
  <c r="D1276" i="1"/>
  <c r="C1276" i="1"/>
  <c r="H1276" i="1" s="1"/>
  <c r="G1275" i="1"/>
  <c r="D1275" i="1"/>
  <c r="C1275" i="1"/>
  <c r="H1275" i="1" s="1"/>
  <c r="D1274" i="1"/>
  <c r="C1274" i="1"/>
  <c r="D1273" i="1"/>
  <c r="C1273" i="1"/>
  <c r="G1272" i="1"/>
  <c r="D1272" i="1"/>
  <c r="C1272" i="1"/>
  <c r="H1272" i="1" s="1"/>
  <c r="G1271" i="1"/>
  <c r="D1271" i="1"/>
  <c r="C1271" i="1"/>
  <c r="H1271" i="1" s="1"/>
  <c r="D1270" i="1"/>
  <c r="C1270" i="1"/>
  <c r="D1269" i="1"/>
  <c r="C1269" i="1"/>
  <c r="G1268" i="1"/>
  <c r="D1268" i="1"/>
  <c r="C1268" i="1"/>
  <c r="H1268" i="1" s="1"/>
  <c r="G1267" i="1"/>
  <c r="D1267" i="1"/>
  <c r="C1267" i="1"/>
  <c r="H1267" i="1" s="1"/>
  <c r="D1266" i="1"/>
  <c r="C1266" i="1"/>
  <c r="D1265" i="1"/>
  <c r="C1265" i="1"/>
  <c r="D1264" i="1"/>
  <c r="G1264" i="1" s="1"/>
  <c r="C1264" i="1"/>
  <c r="D1263" i="1"/>
  <c r="G1263" i="1" s="1"/>
  <c r="C1263" i="1"/>
  <c r="D1262" i="1"/>
  <c r="C1262" i="1"/>
  <c r="D1261" i="1"/>
  <c r="C1261" i="1"/>
  <c r="G1260" i="1"/>
  <c r="D1260" i="1"/>
  <c r="C1260" i="1"/>
  <c r="H1260" i="1" s="1"/>
  <c r="G1259" i="1"/>
  <c r="D1259" i="1"/>
  <c r="C1259" i="1"/>
  <c r="H1259" i="1" s="1"/>
  <c r="D1258" i="1"/>
  <c r="C1258" i="1"/>
  <c r="D1257" i="1"/>
  <c r="C1257" i="1"/>
  <c r="G1256" i="1"/>
  <c r="D1256" i="1"/>
  <c r="C1256" i="1"/>
  <c r="H1256" i="1" s="1"/>
  <c r="G1255" i="1"/>
  <c r="D1255" i="1"/>
  <c r="C1255" i="1"/>
  <c r="H1255" i="1" s="1"/>
  <c r="D1254" i="1"/>
  <c r="C1254" i="1"/>
  <c r="D1253" i="1"/>
  <c r="C1253" i="1"/>
  <c r="G1252" i="1"/>
  <c r="D1252" i="1"/>
  <c r="C1252" i="1"/>
  <c r="H1252" i="1" s="1"/>
  <c r="G1251" i="1"/>
  <c r="D1251" i="1"/>
  <c r="C1251" i="1"/>
  <c r="H1251" i="1" s="1"/>
  <c r="D1250" i="1"/>
  <c r="C1250" i="1"/>
  <c r="D1249" i="1"/>
  <c r="C1249" i="1"/>
  <c r="G1248" i="1"/>
  <c r="D1248" i="1"/>
  <c r="C1248" i="1"/>
  <c r="H1248" i="1" s="1"/>
  <c r="G1247" i="1"/>
  <c r="D1247" i="1"/>
  <c r="C1247" i="1"/>
  <c r="H1247" i="1" s="1"/>
  <c r="D1246" i="1"/>
  <c r="C1246" i="1"/>
  <c r="D1245" i="1"/>
  <c r="C1245" i="1"/>
  <c r="G1244" i="1"/>
  <c r="D1244" i="1"/>
  <c r="C1244" i="1"/>
  <c r="H1244" i="1" s="1"/>
  <c r="G1243" i="1"/>
  <c r="D1243" i="1"/>
  <c r="C1243" i="1"/>
  <c r="H1243" i="1" s="1"/>
  <c r="D1242" i="1"/>
  <c r="C1242" i="1"/>
  <c r="D1241" i="1"/>
  <c r="C1241" i="1"/>
  <c r="D1240" i="1"/>
  <c r="C1240" i="1"/>
  <c r="H1240" i="1" s="1"/>
  <c r="G1239" i="1"/>
  <c r="D1239" i="1"/>
  <c r="C1239" i="1"/>
  <c r="H1239" i="1" s="1"/>
  <c r="D1238" i="1"/>
  <c r="C1238" i="1"/>
  <c r="D1237" i="1"/>
  <c r="C1237" i="1"/>
  <c r="C1236" i="1"/>
  <c r="D1234" i="1"/>
  <c r="C1234" i="1"/>
  <c r="D1233" i="1"/>
  <c r="C1233" i="1"/>
  <c r="D1232" i="1"/>
  <c r="C1232" i="1"/>
  <c r="H1232" i="1" s="1"/>
  <c r="G1231" i="1"/>
  <c r="D1231" i="1"/>
  <c r="C1231" i="1"/>
  <c r="H1231" i="1" s="1"/>
  <c r="D1230" i="1"/>
  <c r="C1230" i="1"/>
  <c r="D1229" i="1"/>
  <c r="C1229" i="1"/>
  <c r="G1228" i="1"/>
  <c r="D1228" i="1"/>
  <c r="C1228" i="1"/>
  <c r="H1228" i="1" s="1"/>
  <c r="D1227" i="1"/>
  <c r="D1226" i="1"/>
  <c r="C1226" i="1"/>
  <c r="D1225" i="1"/>
  <c r="C1225" i="1"/>
  <c r="G1224" i="1"/>
  <c r="D1224" i="1"/>
  <c r="C1224" i="1"/>
  <c r="H1224" i="1" s="1"/>
  <c r="G1223" i="1"/>
  <c r="D1223" i="1"/>
  <c r="C1223" i="1"/>
  <c r="H1223" i="1" s="1"/>
  <c r="D1222" i="1"/>
  <c r="D1221" i="1"/>
  <c r="C1221" i="1"/>
  <c r="G1220" i="1"/>
  <c r="D1220" i="1"/>
  <c r="C1220" i="1"/>
  <c r="H1220" i="1" s="1"/>
  <c r="D1219" i="1"/>
  <c r="D1218" i="1"/>
  <c r="C1218" i="1"/>
  <c r="D1217" i="1"/>
  <c r="C1217" i="1"/>
  <c r="D1216" i="1"/>
  <c r="C1216" i="1"/>
  <c r="H1216" i="1" s="1"/>
  <c r="G1213" i="1"/>
  <c r="D1213" i="1"/>
  <c r="C1213" i="1"/>
  <c r="H1213" i="1" s="1"/>
  <c r="G1212" i="1"/>
  <c r="D1212" i="1"/>
  <c r="C1212" i="1"/>
  <c r="H1212" i="1" s="1"/>
  <c r="D1211" i="1"/>
  <c r="C1211" i="1"/>
  <c r="D1210" i="1"/>
  <c r="C1210" i="1"/>
  <c r="G1209" i="1"/>
  <c r="D1209" i="1"/>
  <c r="C1209" i="1"/>
  <c r="H1209" i="1" s="1"/>
  <c r="G1208" i="1"/>
  <c r="D1208" i="1"/>
  <c r="C1208" i="1"/>
  <c r="H1208" i="1" s="1"/>
  <c r="D1207" i="1"/>
  <c r="C1207" i="1"/>
  <c r="D1206" i="1"/>
  <c r="C1206" i="1"/>
  <c r="G1205" i="1"/>
  <c r="D1205" i="1"/>
  <c r="C1205" i="1"/>
  <c r="H1205" i="1" s="1"/>
  <c r="G1204" i="1"/>
  <c r="D1204" i="1"/>
  <c r="C1204" i="1"/>
  <c r="H1204" i="1" s="1"/>
  <c r="D1203" i="1"/>
  <c r="C1203" i="1"/>
  <c r="D1202" i="1"/>
  <c r="C1202" i="1"/>
  <c r="G1201" i="1"/>
  <c r="D1201" i="1"/>
  <c r="C1201" i="1"/>
  <c r="H1201" i="1" s="1"/>
  <c r="G1200" i="1"/>
  <c r="D1200" i="1"/>
  <c r="C1200" i="1"/>
  <c r="H1200" i="1" s="1"/>
  <c r="D1199" i="1"/>
  <c r="C1199" i="1"/>
  <c r="D1198" i="1"/>
  <c r="C1198" i="1"/>
  <c r="G1197" i="1"/>
  <c r="D1197" i="1"/>
  <c r="C1197" i="1"/>
  <c r="H1197" i="1" s="1"/>
  <c r="G1196" i="1"/>
  <c r="D1196" i="1"/>
  <c r="C1196" i="1"/>
  <c r="H1196" i="1" s="1"/>
  <c r="D1195" i="1"/>
  <c r="C1195" i="1"/>
  <c r="D1194" i="1"/>
  <c r="C1194" i="1"/>
  <c r="G1193" i="1"/>
  <c r="D1193" i="1"/>
  <c r="C1193" i="1"/>
  <c r="H1193" i="1" s="1"/>
  <c r="G1192" i="1"/>
  <c r="D1192" i="1"/>
  <c r="C1192" i="1"/>
  <c r="H1192" i="1" s="1"/>
  <c r="D1191" i="1"/>
  <c r="C1191" i="1"/>
  <c r="D1190" i="1"/>
  <c r="C1190" i="1"/>
  <c r="G1189" i="1"/>
  <c r="D1189" i="1"/>
  <c r="C1189" i="1"/>
  <c r="H1189" i="1" s="1"/>
  <c r="G1188" i="1"/>
  <c r="D1188" i="1"/>
  <c r="C1188" i="1"/>
  <c r="H1188" i="1" s="1"/>
  <c r="D1187" i="1"/>
  <c r="C1187" i="1"/>
  <c r="D1186" i="1"/>
  <c r="C1186" i="1"/>
  <c r="G1185" i="1"/>
  <c r="D1185" i="1"/>
  <c r="C1185" i="1"/>
  <c r="H1185" i="1" s="1"/>
  <c r="G1184" i="1"/>
  <c r="D1184" i="1"/>
  <c r="C1184" i="1"/>
  <c r="H1184" i="1" s="1"/>
  <c r="D1183" i="1"/>
  <c r="C1183" i="1"/>
  <c r="D1182" i="1"/>
  <c r="C1182" i="1"/>
  <c r="G1181" i="1"/>
  <c r="D1181" i="1"/>
  <c r="C1181" i="1"/>
  <c r="H1181" i="1" s="1"/>
  <c r="G1180" i="1"/>
  <c r="D1180" i="1"/>
  <c r="C1180" i="1"/>
  <c r="H1180" i="1" s="1"/>
  <c r="D1179" i="1"/>
  <c r="C1179" i="1"/>
  <c r="D1178" i="1"/>
  <c r="C1178" i="1"/>
  <c r="G1177" i="1"/>
  <c r="D1177" i="1"/>
  <c r="C1177" i="1"/>
  <c r="H1177" i="1" s="1"/>
  <c r="G1176" i="1"/>
  <c r="D1176" i="1"/>
  <c r="C1176" i="1"/>
  <c r="H1176" i="1" s="1"/>
  <c r="D1175" i="1"/>
  <c r="C1175" i="1"/>
  <c r="D1174" i="1"/>
  <c r="C1174" i="1"/>
  <c r="G1173" i="1"/>
  <c r="D1173" i="1"/>
  <c r="C1173" i="1"/>
  <c r="H1173" i="1" s="1"/>
  <c r="G1172" i="1"/>
  <c r="D1172" i="1"/>
  <c r="C1172" i="1"/>
  <c r="H1172" i="1" s="1"/>
  <c r="D1171" i="1"/>
  <c r="C1171" i="1"/>
  <c r="D1170" i="1"/>
  <c r="C1170" i="1"/>
  <c r="G1169" i="1"/>
  <c r="D1169" i="1"/>
  <c r="C1169" i="1"/>
  <c r="H1169" i="1" s="1"/>
  <c r="G1168" i="1"/>
  <c r="D1168" i="1"/>
  <c r="C1168" i="1"/>
  <c r="H1168" i="1" s="1"/>
  <c r="D1167" i="1"/>
  <c r="D1166" i="1"/>
  <c r="C1166" i="1"/>
  <c r="G1165" i="1"/>
  <c r="D1165" i="1"/>
  <c r="C1165" i="1"/>
  <c r="H1165" i="1" s="1"/>
  <c r="G1164" i="1"/>
  <c r="D1164" i="1"/>
  <c r="C1164" i="1"/>
  <c r="H1164" i="1" s="1"/>
  <c r="D1163" i="1"/>
  <c r="C1163" i="1"/>
  <c r="D1162" i="1"/>
  <c r="C1162" i="1"/>
  <c r="G1161" i="1"/>
  <c r="D1161" i="1"/>
  <c r="C1161" i="1"/>
  <c r="H1161" i="1" s="1"/>
  <c r="D1160" i="1"/>
  <c r="C1160" i="1"/>
  <c r="D1159" i="1"/>
  <c r="C1159" i="1"/>
  <c r="D1158" i="1"/>
  <c r="C1158" i="1"/>
  <c r="D1157" i="1"/>
  <c r="C1157" i="1"/>
  <c r="D1156" i="1"/>
  <c r="C1156" i="1"/>
  <c r="H1156" i="1" s="1"/>
  <c r="D1155" i="1"/>
  <c r="C1155" i="1"/>
  <c r="G1151" i="1"/>
  <c r="D1151" i="1"/>
  <c r="C1151" i="1"/>
  <c r="H1151" i="1" s="1"/>
  <c r="G1150" i="1"/>
  <c r="D1150" i="1"/>
  <c r="C1150" i="1"/>
  <c r="H1150" i="1" s="1"/>
  <c r="D1149" i="1"/>
  <c r="C1149" i="1"/>
  <c r="C1148" i="1"/>
  <c r="G1147" i="1"/>
  <c r="D1147" i="1"/>
  <c r="C1147" i="1"/>
  <c r="H1147" i="1" s="1"/>
  <c r="G1146" i="1"/>
  <c r="D1146" i="1"/>
  <c r="C1146" i="1"/>
  <c r="H1146" i="1" s="1"/>
  <c r="D1145" i="1"/>
  <c r="C1145" i="1"/>
  <c r="D1144" i="1"/>
  <c r="C1144" i="1"/>
  <c r="G1143" i="1"/>
  <c r="D1143" i="1"/>
  <c r="C1143" i="1"/>
  <c r="H1143" i="1" s="1"/>
  <c r="G1142" i="1"/>
  <c r="D1142" i="1"/>
  <c r="C1142" i="1"/>
  <c r="H1142" i="1" s="1"/>
  <c r="D1141" i="1"/>
  <c r="C1141" i="1"/>
  <c r="D1140" i="1"/>
  <c r="C1140" i="1"/>
  <c r="D1139" i="1"/>
  <c r="C1139" i="1"/>
  <c r="H1139" i="1" s="1"/>
  <c r="G1138" i="1"/>
  <c r="D1138" i="1"/>
  <c r="C1138" i="1"/>
  <c r="H1138" i="1" s="1"/>
  <c r="D1137" i="1"/>
  <c r="C1137" i="1"/>
  <c r="D1136" i="1"/>
  <c r="C1136" i="1"/>
  <c r="D1135" i="1"/>
  <c r="C1135" i="1"/>
  <c r="H1135" i="1" s="1"/>
  <c r="G1134" i="1"/>
  <c r="D1134" i="1"/>
  <c r="C1134" i="1"/>
  <c r="H1134" i="1" s="1"/>
  <c r="D1133" i="1"/>
  <c r="C1133" i="1"/>
  <c r="D1132" i="1"/>
  <c r="C1132" i="1"/>
  <c r="G1131" i="1"/>
  <c r="D1131" i="1"/>
  <c r="C1131" i="1"/>
  <c r="H1131" i="1" s="1"/>
  <c r="G1130" i="1"/>
  <c r="D1130" i="1"/>
  <c r="C1130" i="1"/>
  <c r="H1130" i="1" s="1"/>
  <c r="D1129" i="1"/>
  <c r="C1129" i="1"/>
  <c r="D1128" i="1"/>
  <c r="C1128" i="1"/>
  <c r="C1127" i="1"/>
  <c r="G1126" i="1"/>
  <c r="D1126" i="1"/>
  <c r="C1126" i="1"/>
  <c r="H1126" i="1" s="1"/>
  <c r="D1125" i="1"/>
  <c r="C1125" i="1"/>
  <c r="G1123" i="1"/>
  <c r="D1123" i="1"/>
  <c r="C1123" i="1"/>
  <c r="H1123" i="1" s="1"/>
  <c r="G1122" i="1"/>
  <c r="D1122" i="1"/>
  <c r="C1122" i="1"/>
  <c r="H1122" i="1" s="1"/>
  <c r="D1121" i="1"/>
  <c r="C1121" i="1"/>
  <c r="D1120" i="1"/>
  <c r="C1120" i="1"/>
  <c r="G1119" i="1"/>
  <c r="D1119" i="1"/>
  <c r="C1119" i="1"/>
  <c r="H1119" i="1" s="1"/>
  <c r="G1118" i="1"/>
  <c r="D1118" i="1"/>
  <c r="C1118" i="1"/>
  <c r="H1118" i="1" s="1"/>
  <c r="D1117" i="1"/>
  <c r="C1117" i="1"/>
  <c r="D1116" i="1"/>
  <c r="C1116" i="1"/>
  <c r="G1115" i="1"/>
  <c r="D1115" i="1"/>
  <c r="C1115" i="1"/>
  <c r="H1115" i="1" s="1"/>
  <c r="G1114" i="1"/>
  <c r="D1114" i="1"/>
  <c r="C1114" i="1"/>
  <c r="H1114" i="1" s="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D1064" i="1"/>
  <c r="C1064" i="1"/>
  <c r="G1063" i="1"/>
  <c r="D1063" i="1"/>
  <c r="C1063" i="1"/>
  <c r="H1063" i="1" s="1"/>
  <c r="D1062" i="1"/>
  <c r="G1062" i="1" s="1"/>
  <c r="C1062" i="1"/>
  <c r="D1061" i="1"/>
  <c r="C1061" i="1"/>
  <c r="H1061" i="1" s="1"/>
  <c r="D1060" i="1"/>
  <c r="C1060" i="1"/>
  <c r="H1060" i="1" s="1"/>
  <c r="G1059" i="1"/>
  <c r="D1059" i="1"/>
  <c r="C1059" i="1"/>
  <c r="H1059" i="1" s="1"/>
  <c r="D1058" i="1"/>
  <c r="G1058" i="1" s="1"/>
  <c r="C1058" i="1"/>
  <c r="D1057" i="1"/>
  <c r="C1057" i="1"/>
  <c r="H1057" i="1" s="1"/>
  <c r="D1056" i="1"/>
  <c r="G1055" i="1"/>
  <c r="D1055" i="1"/>
  <c r="C1055" i="1"/>
  <c r="H1055" i="1" s="1"/>
  <c r="D1054" i="1"/>
  <c r="G1054" i="1" s="1"/>
  <c r="C1054" i="1"/>
  <c r="D1053" i="1"/>
  <c r="C1053" i="1"/>
  <c r="H1053" i="1" s="1"/>
  <c r="D1052" i="1"/>
  <c r="C1052" i="1"/>
  <c r="H1052" i="1" s="1"/>
  <c r="G1051" i="1"/>
  <c r="D1051" i="1"/>
  <c r="C1051" i="1"/>
  <c r="H1051" i="1" s="1"/>
  <c r="D1050" i="1"/>
  <c r="C1050" i="1"/>
  <c r="D1049" i="1"/>
  <c r="C1049" i="1"/>
  <c r="H1049" i="1" s="1"/>
  <c r="D1048" i="1"/>
  <c r="C1048" i="1"/>
  <c r="H1048" i="1" s="1"/>
  <c r="D1045" i="1"/>
  <c r="C1045" i="1"/>
  <c r="H1045" i="1" s="1"/>
  <c r="D1044" i="1"/>
  <c r="C1044" i="1"/>
  <c r="H1044" i="1" s="1"/>
  <c r="G1043" i="1"/>
  <c r="D1043" i="1"/>
  <c r="C1043" i="1"/>
  <c r="H1043" i="1" s="1"/>
  <c r="D1042" i="1"/>
  <c r="C1042" i="1"/>
  <c r="D1041" i="1"/>
  <c r="C1041" i="1"/>
  <c r="H1041" i="1" s="1"/>
  <c r="D1040" i="1"/>
  <c r="C1040" i="1"/>
  <c r="H1040" i="1" s="1"/>
  <c r="G1039" i="1"/>
  <c r="D1039" i="1"/>
  <c r="C1039" i="1"/>
  <c r="H1039" i="1" s="1"/>
  <c r="D1038" i="1"/>
  <c r="G1038" i="1" s="1"/>
  <c r="C1038" i="1"/>
  <c r="D1037" i="1"/>
  <c r="C1037" i="1"/>
  <c r="H1037" i="1" s="1"/>
  <c r="D1036" i="1"/>
  <c r="C1036" i="1"/>
  <c r="H1036" i="1" s="1"/>
  <c r="D1035" i="1"/>
  <c r="C1035" i="1"/>
  <c r="D1033" i="1"/>
  <c r="C1033" i="1"/>
  <c r="H1033" i="1" s="1"/>
  <c r="D1032" i="1"/>
  <c r="C1032" i="1"/>
  <c r="H1032" i="1" s="1"/>
  <c r="G1031" i="1"/>
  <c r="D1031" i="1"/>
  <c r="C1031" i="1"/>
  <c r="H1031" i="1" s="1"/>
  <c r="D1030" i="1"/>
  <c r="D1029" i="1"/>
  <c r="C1029" i="1"/>
  <c r="H1029" i="1" s="1"/>
  <c r="D1028" i="1"/>
  <c r="C1028" i="1"/>
  <c r="G1027" i="1"/>
  <c r="D1027" i="1"/>
  <c r="C1027" i="1"/>
  <c r="H1027" i="1" s="1"/>
  <c r="D1026" i="1"/>
  <c r="G1026" i="1" s="1"/>
  <c r="C1026" i="1"/>
  <c r="D1025" i="1"/>
  <c r="C1025" i="1"/>
  <c r="H1025" i="1" s="1"/>
  <c r="D1024" i="1"/>
  <c r="C1024" i="1"/>
  <c r="H1024" i="1" s="1"/>
  <c r="D1023" i="1"/>
  <c r="C1023" i="1"/>
  <c r="H1023" i="1" s="1"/>
  <c r="D1022" i="1"/>
  <c r="G1022" i="1" s="1"/>
  <c r="C1022" i="1"/>
  <c r="D1021" i="1"/>
  <c r="C1021" i="1"/>
  <c r="H1021" i="1" s="1"/>
  <c r="D1020" i="1"/>
  <c r="C1020" i="1"/>
  <c r="H1020" i="1" s="1"/>
  <c r="G1019" i="1"/>
  <c r="D1019" i="1"/>
  <c r="C1019" i="1"/>
  <c r="H1019" i="1" s="1"/>
  <c r="D1018" i="1"/>
  <c r="G1018" i="1" s="1"/>
  <c r="C1018" i="1"/>
  <c r="D1017" i="1"/>
  <c r="C1017" i="1"/>
  <c r="H1017" i="1" s="1"/>
  <c r="D1016" i="1"/>
  <c r="C1016" i="1"/>
  <c r="H1016" i="1" s="1"/>
  <c r="G1015" i="1"/>
  <c r="D1015" i="1"/>
  <c r="C1015" i="1"/>
  <c r="H1015" i="1" s="1"/>
  <c r="D1014" i="1"/>
  <c r="G1014" i="1" s="1"/>
  <c r="C1014" i="1"/>
  <c r="D1013" i="1"/>
  <c r="C1013" i="1"/>
  <c r="H1013" i="1" s="1"/>
  <c r="D1012" i="1"/>
  <c r="C1012" i="1"/>
  <c r="G1011" i="1"/>
  <c r="D1011" i="1"/>
  <c r="C1011" i="1"/>
  <c r="H1011" i="1" s="1"/>
  <c r="D1010" i="1"/>
  <c r="G1010" i="1" s="1"/>
  <c r="C1010" i="1"/>
  <c r="D1009" i="1"/>
  <c r="C1009" i="1"/>
  <c r="H1009" i="1" s="1"/>
  <c r="D1008" i="1"/>
  <c r="C1008" i="1"/>
  <c r="H1008" i="1" s="1"/>
  <c r="D1007" i="1"/>
  <c r="C1007" i="1"/>
  <c r="H1007" i="1" s="1"/>
  <c r="D1006" i="1"/>
  <c r="C1006" i="1"/>
  <c r="D1005" i="1"/>
  <c r="C1005" i="1"/>
  <c r="H1005" i="1" s="1"/>
  <c r="D1004" i="1"/>
  <c r="C1004" i="1"/>
  <c r="H1004" i="1" s="1"/>
  <c r="G1003" i="1"/>
  <c r="D1003" i="1"/>
  <c r="C1003" i="1"/>
  <c r="H1003" i="1" s="1"/>
  <c r="D1002" i="1"/>
  <c r="C1002" i="1"/>
  <c r="D1001" i="1"/>
  <c r="C1001" i="1"/>
  <c r="H1001" i="1" s="1"/>
  <c r="D1000" i="1"/>
  <c r="C1000" i="1"/>
  <c r="H1000" i="1" s="1"/>
  <c r="D999" i="1"/>
  <c r="C999" i="1"/>
  <c r="H999" i="1" s="1"/>
  <c r="D998" i="1"/>
  <c r="C998" i="1"/>
  <c r="D997" i="1"/>
  <c r="C997" i="1"/>
  <c r="D996" i="1"/>
  <c r="C996" i="1"/>
  <c r="G995" i="1"/>
  <c r="D995" i="1"/>
  <c r="C995" i="1"/>
  <c r="H995" i="1" s="1"/>
  <c r="D994" i="1"/>
  <c r="G994" i="1" s="1"/>
  <c r="C994" i="1"/>
  <c r="D993" i="1"/>
  <c r="C993" i="1"/>
  <c r="D992" i="1"/>
  <c r="C992" i="1"/>
  <c r="H992" i="1" s="1"/>
  <c r="D991" i="1"/>
  <c r="C991" i="1"/>
  <c r="H991" i="1" s="1"/>
  <c r="D989" i="1"/>
  <c r="C989" i="1"/>
  <c r="H989" i="1" s="1"/>
  <c r="D988" i="1"/>
  <c r="C988" i="1"/>
  <c r="H988" i="1" s="1"/>
  <c r="D987" i="1"/>
  <c r="C987" i="1"/>
  <c r="H987" i="1" s="1"/>
  <c r="D986" i="1"/>
  <c r="C986" i="1"/>
  <c r="G983" i="1"/>
  <c r="D983" i="1"/>
  <c r="C983" i="1"/>
  <c r="H983" i="1" s="1"/>
  <c r="D982" i="1"/>
  <c r="G982" i="1" s="1"/>
  <c r="C982" i="1"/>
  <c r="D981" i="1"/>
  <c r="C981" i="1"/>
  <c r="H981" i="1" s="1"/>
  <c r="D980" i="1"/>
  <c r="C980" i="1"/>
  <c r="H980" i="1" s="1"/>
  <c r="G979" i="1"/>
  <c r="D979" i="1"/>
  <c r="C979" i="1"/>
  <c r="H979" i="1" s="1"/>
  <c r="D978" i="1"/>
  <c r="G978" i="1" s="1"/>
  <c r="C978" i="1"/>
  <c r="D977" i="1"/>
  <c r="C977" i="1"/>
  <c r="H977" i="1" s="1"/>
  <c r="D976" i="1"/>
  <c r="C976" i="1"/>
  <c r="H976" i="1" s="1"/>
  <c r="G975" i="1"/>
  <c r="D975" i="1"/>
  <c r="C975" i="1"/>
  <c r="H975" i="1" s="1"/>
  <c r="D974" i="1"/>
  <c r="G974" i="1" s="1"/>
  <c r="C974" i="1"/>
  <c r="D973" i="1"/>
  <c r="C973" i="1"/>
  <c r="H973" i="1" s="1"/>
  <c r="D972" i="1"/>
  <c r="C972" i="1"/>
  <c r="H972" i="1" s="1"/>
  <c r="G971" i="1"/>
  <c r="D971" i="1"/>
  <c r="C971" i="1"/>
  <c r="H971" i="1" s="1"/>
  <c r="D970" i="1"/>
  <c r="G970" i="1" s="1"/>
  <c r="C970" i="1"/>
  <c r="D969" i="1"/>
  <c r="C969" i="1"/>
  <c r="H969" i="1" s="1"/>
  <c r="D968" i="1"/>
  <c r="C968" i="1"/>
  <c r="H968" i="1" s="1"/>
  <c r="G967" i="1"/>
  <c r="D967" i="1"/>
  <c r="C967" i="1"/>
  <c r="H967" i="1" s="1"/>
  <c r="D966" i="1"/>
  <c r="G966" i="1" s="1"/>
  <c r="C966" i="1"/>
  <c r="D965" i="1"/>
  <c r="C965" i="1"/>
  <c r="H965" i="1" s="1"/>
  <c r="D964" i="1"/>
  <c r="C964" i="1"/>
  <c r="H964" i="1" s="1"/>
  <c r="G963" i="1"/>
  <c r="D963" i="1"/>
  <c r="C963" i="1"/>
  <c r="H963" i="1" s="1"/>
  <c r="D962" i="1"/>
  <c r="G962" i="1" s="1"/>
  <c r="C962" i="1"/>
  <c r="D961" i="1"/>
  <c r="C961" i="1"/>
  <c r="H961" i="1" s="1"/>
  <c r="D960" i="1"/>
  <c r="C960" i="1"/>
  <c r="H960" i="1" s="1"/>
  <c r="G959" i="1"/>
  <c r="D959" i="1"/>
  <c r="C959" i="1"/>
  <c r="H959" i="1" s="1"/>
  <c r="D958" i="1"/>
  <c r="G958" i="1" s="1"/>
  <c r="C958" i="1"/>
  <c r="D957" i="1"/>
  <c r="C957" i="1"/>
  <c r="H957" i="1" s="1"/>
  <c r="D956" i="1"/>
  <c r="C956" i="1"/>
  <c r="H956" i="1" s="1"/>
  <c r="G955" i="1"/>
  <c r="D955" i="1"/>
  <c r="C955" i="1"/>
  <c r="H955" i="1" s="1"/>
  <c r="D954" i="1"/>
  <c r="G954" i="1" s="1"/>
  <c r="C954" i="1"/>
  <c r="D953" i="1"/>
  <c r="C953" i="1"/>
  <c r="H953" i="1" s="1"/>
  <c r="D952" i="1"/>
  <c r="C952" i="1"/>
  <c r="H952" i="1" s="1"/>
  <c r="G951" i="1"/>
  <c r="D951" i="1"/>
  <c r="C951" i="1"/>
  <c r="H951" i="1" s="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C719" i="1"/>
  <c r="D718" i="1"/>
  <c r="H718" i="1" s="1"/>
  <c r="C718" i="1"/>
  <c r="H717" i="1"/>
  <c r="G717" i="1"/>
  <c r="D717" i="1"/>
  <c r="C717" i="1"/>
  <c r="H716" i="1"/>
  <c r="G716" i="1"/>
  <c r="D716" i="1"/>
  <c r="C716" i="1"/>
  <c r="H715" i="1"/>
  <c r="G715" i="1"/>
  <c r="D715" i="1"/>
  <c r="C715" i="1"/>
  <c r="D714" i="1"/>
  <c r="C714" i="1"/>
  <c r="D713" i="1"/>
  <c r="H713" i="1" s="1"/>
  <c r="C713" i="1"/>
  <c r="H712" i="1"/>
  <c r="G712" i="1"/>
  <c r="D712" i="1"/>
  <c r="C712" i="1"/>
  <c r="H711" i="1"/>
  <c r="G711" i="1"/>
  <c r="D711" i="1"/>
  <c r="C711" i="1"/>
  <c r="D710" i="1"/>
  <c r="C710" i="1"/>
  <c r="G709" i="1"/>
  <c r="D709" i="1"/>
  <c r="C709" i="1"/>
  <c r="H709" i="1" s="1"/>
  <c r="H708" i="1"/>
  <c r="G708" i="1"/>
  <c r="D708" i="1"/>
  <c r="C708" i="1"/>
  <c r="H707" i="1"/>
  <c r="G707" i="1"/>
  <c r="D707" i="1"/>
  <c r="C707" i="1"/>
  <c r="H706" i="1"/>
  <c r="G706" i="1"/>
  <c r="D706" i="1"/>
  <c r="C706" i="1"/>
  <c r="H705" i="1"/>
  <c r="G705" i="1"/>
  <c r="D705" i="1"/>
  <c r="C705" i="1"/>
  <c r="H704" i="1"/>
  <c r="G704" i="1"/>
  <c r="D704" i="1"/>
  <c r="C704" i="1"/>
  <c r="G703"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D690" i="1"/>
  <c r="C690" i="1"/>
  <c r="H689" i="1"/>
  <c r="G689" i="1"/>
  <c r="D689" i="1"/>
  <c r="C689" i="1"/>
  <c r="H688" i="1"/>
  <c r="G688" i="1"/>
  <c r="D688" i="1"/>
  <c r="C688" i="1"/>
  <c r="H687" i="1"/>
  <c r="D687" i="1"/>
  <c r="C687" i="1"/>
  <c r="G687" i="1" s="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D669" i="1"/>
  <c r="C669" i="1"/>
  <c r="D668" i="1"/>
  <c r="H668" i="1" s="1"/>
  <c r="C668" i="1"/>
  <c r="H667" i="1"/>
  <c r="G667" i="1"/>
  <c r="D667" i="1"/>
  <c r="C667" i="1"/>
  <c r="H666" i="1"/>
  <c r="G666" i="1"/>
  <c r="D666" i="1"/>
  <c r="C666" i="1"/>
  <c r="H665" i="1"/>
  <c r="G665" i="1"/>
  <c r="D665" i="1"/>
  <c r="C665" i="1"/>
  <c r="H664" i="1"/>
  <c r="G664" i="1"/>
  <c r="D664" i="1"/>
  <c r="C664" i="1"/>
  <c r="H663" i="1"/>
  <c r="G663" i="1"/>
  <c r="D663" i="1"/>
  <c r="C663" i="1"/>
  <c r="D662" i="1"/>
  <c r="G662" i="1" s="1"/>
  <c r="C662" i="1"/>
  <c r="H662" i="1" s="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G649" i="1" s="1"/>
  <c r="C649" i="1"/>
  <c r="H648" i="1"/>
  <c r="G648" i="1"/>
  <c r="D648" i="1"/>
  <c r="C648" i="1"/>
  <c r="G647" i="1"/>
  <c r="D647" i="1"/>
  <c r="C647" i="1"/>
  <c r="H647" i="1" s="1"/>
  <c r="H646" i="1"/>
  <c r="G646" i="1"/>
  <c r="D646" i="1"/>
  <c r="C646" i="1"/>
  <c r="D645" i="1"/>
  <c r="C645" i="1"/>
  <c r="D644" i="1"/>
  <c r="C644" i="1"/>
  <c r="D643" i="1"/>
  <c r="H643" i="1" s="1"/>
  <c r="C643" i="1"/>
  <c r="D642" i="1"/>
  <c r="C642" i="1"/>
  <c r="D641" i="1"/>
  <c r="H641" i="1" s="1"/>
  <c r="C641" i="1"/>
  <c r="D638" i="1"/>
  <c r="C638" i="1"/>
  <c r="D637" i="1"/>
  <c r="G637" i="1" s="1"/>
  <c r="C637" i="1"/>
  <c r="D632" i="1"/>
  <c r="H632" i="1" s="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D414"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G398" i="1"/>
  <c r="D398" i="1"/>
  <c r="C398" i="1"/>
  <c r="H398" i="1" s="1"/>
  <c r="D397" i="1"/>
  <c r="C397" i="1"/>
  <c r="H397" i="1" s="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D388" i="1"/>
  <c r="C388" i="1"/>
  <c r="G388" i="1" s="1"/>
  <c r="H387" i="1"/>
  <c r="G387" i="1"/>
  <c r="D387" i="1"/>
  <c r="C387" i="1"/>
  <c r="D386" i="1"/>
  <c r="C386" i="1"/>
  <c r="H386" i="1" s="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C368" i="1"/>
  <c r="H368" i="1" s="1"/>
  <c r="D367" i="1"/>
  <c r="H367" i="1" s="1"/>
  <c r="C367" i="1"/>
  <c r="H366" i="1"/>
  <c r="G366" i="1"/>
  <c r="D366" i="1"/>
  <c r="C366" i="1"/>
  <c r="D365" i="1"/>
  <c r="H365" i="1" s="1"/>
  <c r="C365" i="1"/>
  <c r="C364" i="1"/>
  <c r="H363" i="1"/>
  <c r="G363" i="1"/>
  <c r="D363" i="1"/>
  <c r="C363" i="1"/>
  <c r="H362" i="1"/>
  <c r="G362" i="1"/>
  <c r="D362" i="1"/>
  <c r="C362" i="1"/>
  <c r="H361" i="1"/>
  <c r="D361" i="1"/>
  <c r="G361" i="1" s="1"/>
  <c r="C361" i="1"/>
  <c r="H360" i="1"/>
  <c r="G360" i="1"/>
  <c r="D360" i="1"/>
  <c r="C360" i="1"/>
  <c r="C359"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G322" i="1"/>
  <c r="D322" i="1"/>
  <c r="C322" i="1"/>
  <c r="H322" i="1" s="1"/>
  <c r="D321" i="1"/>
  <c r="C321" i="1"/>
  <c r="H321" i="1" s="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D274" i="1"/>
  <c r="H274" i="1" s="1"/>
  <c r="C274" i="1"/>
  <c r="H273" i="1"/>
  <c r="G273" i="1"/>
  <c r="D273" i="1"/>
  <c r="C273" i="1"/>
  <c r="H272" i="1"/>
  <c r="G272" i="1"/>
  <c r="D272" i="1"/>
  <c r="C272" i="1"/>
  <c r="H271" i="1"/>
  <c r="G271" i="1"/>
  <c r="D271" i="1"/>
  <c r="C271" i="1"/>
  <c r="H270" i="1"/>
  <c r="G270" i="1"/>
  <c r="D270" i="1"/>
  <c r="C270" i="1"/>
  <c r="H269" i="1"/>
  <c r="D269" i="1"/>
  <c r="G269" i="1" s="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D261" i="1"/>
  <c r="C261" i="1"/>
  <c r="G260" i="1"/>
  <c r="D260" i="1"/>
  <c r="C260" i="1"/>
  <c r="H260" i="1" s="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D208" i="1"/>
  <c r="C208" i="1"/>
  <c r="G208" i="1" s="1"/>
  <c r="D207" i="1"/>
  <c r="H207" i="1" s="1"/>
  <c r="C207"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1" i="1"/>
  <c r="D191" i="1"/>
  <c r="G191" i="1" s="1"/>
  <c r="C191" i="1"/>
  <c r="H190" i="1"/>
  <c r="G190" i="1"/>
  <c r="D190" i="1"/>
  <c r="C190" i="1"/>
  <c r="D189" i="1"/>
  <c r="C189" i="1"/>
  <c r="D188" i="1"/>
  <c r="G188" i="1" s="1"/>
  <c r="C188" i="1"/>
  <c r="D187" i="1"/>
  <c r="H187" i="1" s="1"/>
  <c r="C187" i="1"/>
  <c r="D186" i="1"/>
  <c r="H186" i="1" s="1"/>
  <c r="C186" i="1"/>
  <c r="G186" i="1" s="1"/>
  <c r="D185" i="1"/>
  <c r="G185" i="1" s="1"/>
  <c r="C185" i="1"/>
  <c r="D184" i="1"/>
  <c r="C184" i="1"/>
  <c r="H183" i="1"/>
  <c r="G183" i="1"/>
  <c r="D183" i="1"/>
  <c r="C183" i="1"/>
  <c r="D182" i="1"/>
  <c r="G182" i="1" s="1"/>
  <c r="C182" i="1"/>
  <c r="D181" i="1"/>
  <c r="C181" i="1"/>
  <c r="D180" i="1"/>
  <c r="C180" i="1"/>
  <c r="H180" i="1" s="1"/>
  <c r="H179" i="1"/>
  <c r="D179" i="1"/>
  <c r="G179" i="1" s="1"/>
  <c r="C179" i="1"/>
  <c r="D178" i="1"/>
  <c r="G178" i="1" s="1"/>
  <c r="C178" i="1"/>
  <c r="D177" i="1"/>
  <c r="C177" i="1"/>
  <c r="D176" i="1"/>
  <c r="H176" i="1" s="1"/>
  <c r="C176" i="1"/>
  <c r="D175" i="1"/>
  <c r="G175" i="1" s="1"/>
  <c r="C175" i="1"/>
  <c r="D174" i="1"/>
  <c r="C174" i="1"/>
  <c r="H174" i="1" s="1"/>
  <c r="D173" i="1"/>
  <c r="C173" i="1"/>
  <c r="H172" i="1"/>
  <c r="D172" i="1"/>
  <c r="G172" i="1" s="1"/>
  <c r="C172" i="1"/>
  <c r="H171" i="1"/>
  <c r="G171" i="1"/>
  <c r="D171" i="1"/>
  <c r="C171" i="1"/>
  <c r="D170" i="1"/>
  <c r="H170" i="1" s="1"/>
  <c r="C170" i="1"/>
  <c r="H169" i="1"/>
  <c r="G169" i="1"/>
  <c r="D169" i="1"/>
  <c r="C169" i="1"/>
  <c r="D168" i="1"/>
  <c r="C168" i="1"/>
  <c r="H168" i="1" s="1"/>
  <c r="H167" i="1"/>
  <c r="G167" i="1"/>
  <c r="D167" i="1"/>
  <c r="C167" i="1"/>
  <c r="H166" i="1"/>
  <c r="D166" i="1"/>
  <c r="G166" i="1" s="1"/>
  <c r="C166" i="1"/>
  <c r="C165" i="1"/>
  <c r="H164" i="1"/>
  <c r="G164" i="1"/>
  <c r="D164" i="1"/>
  <c r="C164" i="1"/>
  <c r="G163" i="1"/>
  <c r="D163" i="1"/>
  <c r="H163" i="1" s="1"/>
  <c r="C163" i="1"/>
  <c r="D162" i="1"/>
  <c r="C162" i="1"/>
  <c r="H162" i="1" s="1"/>
  <c r="G161" i="1"/>
  <c r="D161" i="1"/>
  <c r="H161" i="1" s="1"/>
  <c r="C161" i="1"/>
  <c r="C160" i="1"/>
  <c r="H158" i="1"/>
  <c r="G158" i="1"/>
  <c r="D158" i="1"/>
  <c r="C158" i="1"/>
  <c r="D157" i="1"/>
  <c r="C157" i="1"/>
  <c r="H157" i="1" s="1"/>
  <c r="H156" i="1"/>
  <c r="G156" i="1"/>
  <c r="D156" i="1"/>
  <c r="C156" i="1"/>
  <c r="C155" i="1"/>
  <c r="D154" i="1"/>
  <c r="C154" i="1"/>
  <c r="H153" i="1"/>
  <c r="D153" i="1"/>
  <c r="G153" i="1" s="1"/>
  <c r="C153" i="1"/>
  <c r="D152" i="1"/>
  <c r="G152" i="1" s="1"/>
  <c r="C152" i="1"/>
  <c r="G151" i="1"/>
  <c r="D151" i="1"/>
  <c r="H151" i="1" s="1"/>
  <c r="C151" i="1"/>
  <c r="D150" i="1"/>
  <c r="H150" i="1" s="1"/>
  <c r="C150" i="1"/>
  <c r="D149" i="1"/>
  <c r="D146" i="1"/>
  <c r="C146" i="1"/>
  <c r="H145" i="1"/>
  <c r="G145" i="1"/>
  <c r="D145" i="1"/>
  <c r="C145" i="1"/>
  <c r="H144" i="1"/>
  <c r="G144" i="1"/>
  <c r="D144" i="1"/>
  <c r="C144" i="1"/>
  <c r="H143" i="1"/>
  <c r="G143" i="1"/>
  <c r="D143" i="1"/>
  <c r="C143" i="1"/>
  <c r="D142" i="1"/>
  <c r="H142" i="1" s="1"/>
  <c r="C142" i="1"/>
  <c r="H141" i="1"/>
  <c r="G141" i="1"/>
  <c r="D141" i="1"/>
  <c r="C141" i="1"/>
  <c r="H140" i="1"/>
  <c r="G140" i="1"/>
  <c r="D140" i="1"/>
  <c r="C140" i="1"/>
  <c r="H139" i="1"/>
  <c r="G139" i="1"/>
  <c r="D139" i="1"/>
  <c r="C139" i="1"/>
  <c r="H138" i="1"/>
  <c r="G138" i="1"/>
  <c r="D138" i="1"/>
  <c r="C138" i="1"/>
  <c r="H137" i="1"/>
  <c r="G137" i="1"/>
  <c r="D137" i="1"/>
  <c r="C137" i="1"/>
  <c r="C136" i="1"/>
  <c r="D134" i="1"/>
  <c r="G134" i="1" s="1"/>
  <c r="C134" i="1"/>
  <c r="H133" i="1"/>
  <c r="G133" i="1"/>
  <c r="D133" i="1"/>
  <c r="C133" i="1"/>
  <c r="H132" i="1"/>
  <c r="D132" i="1"/>
  <c r="G132" i="1" s="1"/>
  <c r="C132" i="1"/>
  <c r="D131" i="1"/>
  <c r="H131" i="1" s="1"/>
  <c r="C131" i="1"/>
  <c r="D130" i="1"/>
  <c r="C130" i="1"/>
  <c r="H128" i="1"/>
  <c r="G128" i="1"/>
  <c r="D128" i="1"/>
  <c r="C128" i="1"/>
  <c r="H127" i="1"/>
  <c r="G127" i="1"/>
  <c r="D127" i="1"/>
  <c r="C127" i="1"/>
  <c r="G126" i="1"/>
  <c r="D126" i="1"/>
  <c r="C126" i="1"/>
  <c r="H126" i="1" s="1"/>
  <c r="H125" i="1"/>
  <c r="D125" i="1"/>
  <c r="C125" i="1"/>
  <c r="D124" i="1"/>
  <c r="C124" i="1"/>
  <c r="H123" i="1"/>
  <c r="G123" i="1"/>
  <c r="D123" i="1"/>
  <c r="C123" i="1"/>
  <c r="H122" i="1"/>
  <c r="G122" i="1"/>
  <c r="D122" i="1"/>
  <c r="C122" i="1"/>
  <c r="C121"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G113" i="1" s="1"/>
  <c r="C113" i="1"/>
  <c r="H112" i="1"/>
  <c r="G112" i="1"/>
  <c r="D112" i="1"/>
  <c r="C112" i="1"/>
  <c r="H111" i="1"/>
  <c r="G111" i="1"/>
  <c r="D111" i="1"/>
  <c r="C111" i="1"/>
  <c r="H110" i="1"/>
  <c r="G110" i="1"/>
  <c r="D110" i="1"/>
  <c r="C110" i="1"/>
  <c r="H109" i="1"/>
  <c r="G109" i="1"/>
  <c r="D109" i="1"/>
  <c r="C109" i="1"/>
  <c r="H108" i="1"/>
  <c r="D108" i="1"/>
  <c r="C108" i="1"/>
  <c r="H107" i="1"/>
  <c r="G107" i="1"/>
  <c r="D107" i="1"/>
  <c r="C107" i="1"/>
  <c r="H106" i="1"/>
  <c r="G106" i="1"/>
  <c r="D106" i="1"/>
  <c r="C106" i="1"/>
  <c r="D105" i="1"/>
  <c r="H105" i="1" s="1"/>
  <c r="C105" i="1"/>
  <c r="H104" i="1"/>
  <c r="G104" i="1"/>
  <c r="D104" i="1"/>
  <c r="C104"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D82" i="1"/>
  <c r="H82" i="1" s="1"/>
  <c r="C82" i="1"/>
  <c r="D81" i="1"/>
  <c r="G81" i="1" s="1"/>
  <c r="C81" i="1"/>
  <c r="H80" i="1"/>
  <c r="G80" i="1"/>
  <c r="D80" i="1"/>
  <c r="C80" i="1"/>
  <c r="D79" i="1"/>
  <c r="C78" i="1"/>
  <c r="H77" i="1"/>
  <c r="G77" i="1"/>
  <c r="D77" i="1"/>
  <c r="C77" i="1"/>
  <c r="H76" i="1"/>
  <c r="G76" i="1"/>
  <c r="D76" i="1"/>
  <c r="C76" i="1"/>
  <c r="H75" i="1"/>
  <c r="G75" i="1"/>
  <c r="D75" i="1"/>
  <c r="C75" i="1"/>
  <c r="D74" i="1"/>
  <c r="C74" i="1"/>
  <c r="H74" i="1" s="1"/>
  <c r="H73" i="1"/>
  <c r="G73" i="1"/>
  <c r="D73" i="1"/>
  <c r="C73" i="1"/>
  <c r="H72" i="1"/>
  <c r="G72" i="1"/>
  <c r="D72" i="1"/>
  <c r="C72" i="1"/>
  <c r="D71" i="1"/>
  <c r="C71" i="1"/>
  <c r="H71" i="1" s="1"/>
  <c r="D70" i="1"/>
  <c r="C70" i="1"/>
  <c r="H70" i="1" s="1"/>
  <c r="H69" i="1"/>
  <c r="G69" i="1"/>
  <c r="D69" i="1"/>
  <c r="C69" i="1"/>
  <c r="H68" i="1"/>
  <c r="G68" i="1"/>
  <c r="D68" i="1"/>
  <c r="C68" i="1"/>
  <c r="H67" i="1"/>
  <c r="G67" i="1"/>
  <c r="D67" i="1"/>
  <c r="C67" i="1"/>
  <c r="H66" i="1"/>
  <c r="G66" i="1"/>
  <c r="D66" i="1"/>
  <c r="C66" i="1"/>
  <c r="D65" i="1"/>
  <c r="C65" i="1"/>
  <c r="H65" i="1" s="1"/>
  <c r="D64" i="1"/>
  <c r="H63" i="1"/>
  <c r="G63" i="1"/>
  <c r="D63" i="1"/>
  <c r="C63" i="1"/>
  <c r="H62" i="1"/>
  <c r="G62" i="1"/>
  <c r="D62" i="1"/>
  <c r="C62" i="1"/>
  <c r="H61" i="1"/>
  <c r="G61" i="1"/>
  <c r="D61" i="1"/>
  <c r="C61" i="1"/>
  <c r="H60" i="1"/>
  <c r="G60" i="1"/>
  <c r="D60" i="1"/>
  <c r="C60" i="1"/>
  <c r="D59" i="1"/>
  <c r="G59" i="1" s="1"/>
  <c r="C59" i="1"/>
  <c r="H59" i="1" s="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632" i="1" l="1"/>
  <c r="G641" i="1"/>
  <c r="H1576" i="1"/>
  <c r="G1565" i="1"/>
  <c r="H1567" i="1"/>
  <c r="D43" i="8"/>
  <c r="C1530" i="1"/>
  <c r="C1524" i="1"/>
  <c r="H1524" i="1" s="1"/>
  <c r="C1501" i="1"/>
  <c r="H1501" i="1" s="1"/>
  <c r="H1503" i="1"/>
  <c r="G1502" i="1"/>
  <c r="G1481" i="1"/>
  <c r="D1454" i="1"/>
  <c r="H719" i="1"/>
  <c r="E46" i="9"/>
  <c r="B46" i="9" s="1"/>
  <c r="G718" i="1"/>
  <c r="E45" i="9"/>
  <c r="B45" i="9" s="1"/>
  <c r="H714" i="1"/>
  <c r="E42" i="9"/>
  <c r="B42" i="9" s="1"/>
  <c r="G713" i="1"/>
  <c r="G710" i="1"/>
  <c r="H690" i="1"/>
  <c r="E33" i="9"/>
  <c r="B33" i="9" s="1"/>
  <c r="G668" i="1"/>
  <c r="G669" i="1"/>
  <c r="E29" i="9"/>
  <c r="B29" i="9" s="1"/>
  <c r="H649" i="1"/>
  <c r="E22" i="9"/>
  <c r="B22" i="9" s="1"/>
  <c r="G643" i="1"/>
  <c r="H644" i="1"/>
  <c r="H1264" i="1"/>
  <c r="H1263" i="1"/>
  <c r="G1240" i="1"/>
  <c r="D1236" i="1"/>
  <c r="H1236" i="1" s="1"/>
  <c r="F259" i="5"/>
  <c r="G1236" i="1"/>
  <c r="G1232" i="1"/>
  <c r="C1227" i="1"/>
  <c r="D1215" i="1"/>
  <c r="C1219" i="1"/>
  <c r="F239" i="5"/>
  <c r="G1216" i="1"/>
  <c r="E290" i="9"/>
  <c r="B290" i="9" s="1"/>
  <c r="C1154" i="1"/>
  <c r="H289" i="9"/>
  <c r="E289" i="9" s="1"/>
  <c r="B289" i="9" s="1"/>
  <c r="D1154" i="1"/>
  <c r="H1157" i="1"/>
  <c r="H1160" i="1"/>
  <c r="F180" i="5"/>
  <c r="G1157" i="1"/>
  <c r="G1160" i="1"/>
  <c r="G1156" i="1"/>
  <c r="E285" i="9"/>
  <c r="B285" i="9" s="1"/>
  <c r="G1139" i="1"/>
  <c r="E146" i="5"/>
  <c r="D1124" i="1" s="1"/>
  <c r="D1127" i="1"/>
  <c r="H1127" i="1" s="1"/>
  <c r="G1127" i="1"/>
  <c r="G1135" i="1"/>
  <c r="H1064" i="1"/>
  <c r="H1062" i="1"/>
  <c r="F70" i="5"/>
  <c r="H1047" i="1"/>
  <c r="G1047" i="1"/>
  <c r="G1050" i="1"/>
  <c r="G1042" i="1"/>
  <c r="H1035" i="1"/>
  <c r="F56" i="5"/>
  <c r="G1035" i="1"/>
  <c r="G1034" i="1"/>
  <c r="C1034" i="1"/>
  <c r="C1030" i="1"/>
  <c r="G1030" i="1"/>
  <c r="H1028" i="1"/>
  <c r="G1023" i="1"/>
  <c r="H1012" i="1"/>
  <c r="F29" i="5"/>
  <c r="G1007" i="1"/>
  <c r="G1006" i="1"/>
  <c r="G1002" i="1"/>
  <c r="E12" i="5"/>
  <c r="D990" i="1" s="1"/>
  <c r="F19" i="5"/>
  <c r="G999" i="1"/>
  <c r="H997" i="1"/>
  <c r="G998" i="1"/>
  <c r="H996" i="1"/>
  <c r="H993" i="1"/>
  <c r="G991" i="1"/>
  <c r="F8" i="5"/>
  <c r="G986" i="1"/>
  <c r="G987" i="1"/>
  <c r="F652" i="4"/>
  <c r="G367" i="1"/>
  <c r="G365" i="1"/>
  <c r="G364" i="1"/>
  <c r="F369" i="4"/>
  <c r="H359" i="1"/>
  <c r="E363" i="4"/>
  <c r="D358" i="1" s="1"/>
  <c r="G358" i="1" s="1"/>
  <c r="G274" i="1"/>
  <c r="H261" i="1"/>
  <c r="F210" i="4"/>
  <c r="G207" i="1"/>
  <c r="G206" i="1"/>
  <c r="G189" i="1"/>
  <c r="H188" i="1"/>
  <c r="H184" i="1"/>
  <c r="G187" i="1"/>
  <c r="F188" i="4"/>
  <c r="H185" i="1"/>
  <c r="E44" i="9"/>
  <c r="B44" i="9" s="1"/>
  <c r="F220" i="9"/>
  <c r="H182" i="1"/>
  <c r="H181" i="1"/>
  <c r="F177" i="4"/>
  <c r="H178" i="1"/>
  <c r="H177" i="1"/>
  <c r="G176" i="1"/>
  <c r="H175" i="1"/>
  <c r="H173" i="1"/>
  <c r="E163" i="4"/>
  <c r="D159" i="1" s="1"/>
  <c r="G170" i="1"/>
  <c r="H165" i="1"/>
  <c r="F169" i="4"/>
  <c r="D160" i="1"/>
  <c r="E40" i="9"/>
  <c r="B40" i="9" s="1"/>
  <c r="H160" i="1"/>
  <c r="H155" i="1"/>
  <c r="H154" i="1"/>
  <c r="H152" i="1"/>
  <c r="G150" i="1"/>
  <c r="H146" i="1"/>
  <c r="G142" i="1"/>
  <c r="D136" i="1"/>
  <c r="H136" i="1" s="1"/>
  <c r="H134" i="1"/>
  <c r="G131" i="1"/>
  <c r="H130" i="1"/>
  <c r="G125" i="1"/>
  <c r="F128" i="4"/>
  <c r="H124" i="1"/>
  <c r="D121" i="1"/>
  <c r="H121" i="1" s="1"/>
  <c r="G108" i="1"/>
  <c r="H113" i="1"/>
  <c r="F216" i="9"/>
  <c r="B216" i="9" s="1"/>
  <c r="E37" i="9"/>
  <c r="B37" i="9" s="1"/>
  <c r="H103" i="1"/>
  <c r="F107" i="4"/>
  <c r="G105" i="1"/>
  <c r="F82" i="4"/>
  <c r="H78" i="1"/>
  <c r="G82" i="1"/>
  <c r="H81" i="1"/>
  <c r="D58" i="1"/>
  <c r="F62" i="4"/>
  <c r="H58" i="1"/>
  <c r="F214" i="9"/>
  <c r="B214" i="9" s="1"/>
  <c r="G719" i="1"/>
  <c r="B219" i="9"/>
  <c r="G714" i="1"/>
  <c r="H710" i="1"/>
  <c r="G690" i="1"/>
  <c r="E274" i="9"/>
  <c r="B274" i="9" s="1"/>
  <c r="G644" i="1"/>
  <c r="H645" i="1"/>
  <c r="H642" i="1"/>
  <c r="G642" i="1"/>
  <c r="G645" i="1"/>
  <c r="G638" i="1"/>
  <c r="F644" i="4"/>
  <c r="H637" i="1"/>
  <c r="H638" i="1"/>
  <c r="E273" i="9"/>
  <c r="B273" i="9" s="1"/>
  <c r="G397" i="1"/>
  <c r="G386" i="1"/>
  <c r="G368" i="1"/>
  <c r="G359" i="1"/>
  <c r="F364" i="4"/>
  <c r="G321" i="1"/>
  <c r="G261" i="1"/>
  <c r="H206" i="1"/>
  <c r="H208" i="1"/>
  <c r="H189" i="1"/>
  <c r="G184" i="1"/>
  <c r="B220" i="9"/>
  <c r="G181" i="1"/>
  <c r="G180" i="1"/>
  <c r="E43" i="9"/>
  <c r="B43" i="9" s="1"/>
  <c r="G177" i="1"/>
  <c r="G173" i="1"/>
  <c r="G174" i="1"/>
  <c r="G168" i="1"/>
  <c r="G165" i="1"/>
  <c r="G160" i="1"/>
  <c r="G162" i="1"/>
  <c r="G157" i="1"/>
  <c r="G154" i="1"/>
  <c r="E39" i="9"/>
  <c r="B39" i="9" s="1"/>
  <c r="H149" i="1"/>
  <c r="G149" i="1"/>
  <c r="G146" i="1"/>
  <c r="F133" i="4"/>
  <c r="C129" i="1"/>
  <c r="G130" i="1"/>
  <c r="G124" i="1"/>
  <c r="G103" i="1"/>
  <c r="C79" i="1"/>
  <c r="F83" i="4"/>
  <c r="G74" i="1"/>
  <c r="G71" i="1"/>
  <c r="G70" i="1"/>
  <c r="C64" i="1"/>
  <c r="G65" i="1"/>
  <c r="E27" i="9"/>
  <c r="B27" i="9" s="1"/>
  <c r="G58" i="1"/>
  <c r="E284" i="9"/>
  <c r="H1237" i="1"/>
  <c r="G1237" i="1"/>
  <c r="H1242" i="1"/>
  <c r="G1242" i="1"/>
  <c r="H1245" i="1"/>
  <c r="G1245" i="1"/>
  <c r="H1250" i="1"/>
  <c r="G1250" i="1"/>
  <c r="H1253" i="1"/>
  <c r="G1253" i="1"/>
  <c r="H1258" i="1"/>
  <c r="G1258" i="1"/>
  <c r="H1261" i="1"/>
  <c r="G1261" i="1"/>
  <c r="H1266" i="1"/>
  <c r="G1266" i="1"/>
  <c r="H1269" i="1"/>
  <c r="G1269" i="1"/>
  <c r="H1274" i="1"/>
  <c r="G1274" i="1"/>
  <c r="H1277" i="1"/>
  <c r="G1277" i="1"/>
  <c r="H1389" i="1"/>
  <c r="G1389" i="1"/>
  <c r="H1405" i="1"/>
  <c r="G1405" i="1"/>
  <c r="H1413" i="1"/>
  <c r="G1413" i="1"/>
  <c r="H1429" i="1"/>
  <c r="G1429" i="1"/>
  <c r="H1117" i="1"/>
  <c r="G1117" i="1"/>
  <c r="H1120" i="1"/>
  <c r="G1120" i="1"/>
  <c r="H1125" i="1"/>
  <c r="G1125" i="1"/>
  <c r="H1128" i="1"/>
  <c r="G1128" i="1"/>
  <c r="H1133" i="1"/>
  <c r="G1133" i="1"/>
  <c r="H1136" i="1"/>
  <c r="G1136" i="1"/>
  <c r="H1141" i="1"/>
  <c r="G1141" i="1"/>
  <c r="H1144" i="1"/>
  <c r="G1144" i="1"/>
  <c r="H1149" i="1"/>
  <c r="G1149" i="1"/>
  <c r="H1155" i="1"/>
  <c r="G1155" i="1"/>
  <c r="H1158" i="1"/>
  <c r="G1158" i="1"/>
  <c r="H1163" i="1"/>
  <c r="G1163" i="1"/>
  <c r="H1166" i="1"/>
  <c r="G1166" i="1"/>
  <c r="H1171" i="1"/>
  <c r="G1171" i="1"/>
  <c r="H1174" i="1"/>
  <c r="G1174" i="1"/>
  <c r="H1179" i="1"/>
  <c r="G1179" i="1"/>
  <c r="H1182" i="1"/>
  <c r="G1182" i="1"/>
  <c r="H1187" i="1"/>
  <c r="G1187" i="1"/>
  <c r="H1190" i="1"/>
  <c r="G1190" i="1"/>
  <c r="H1195" i="1"/>
  <c r="G1195" i="1"/>
  <c r="H1198" i="1"/>
  <c r="G1198" i="1"/>
  <c r="H1203" i="1"/>
  <c r="G1203" i="1"/>
  <c r="H1206" i="1"/>
  <c r="G1206" i="1"/>
  <c r="H1211" i="1"/>
  <c r="G1211" i="1"/>
  <c r="H1218" i="1"/>
  <c r="G1218" i="1"/>
  <c r="H1221" i="1"/>
  <c r="G1221" i="1"/>
  <c r="H1226" i="1"/>
  <c r="G1226" i="1"/>
  <c r="H1229" i="1"/>
  <c r="G1229" i="1"/>
  <c r="H1234" i="1"/>
  <c r="G1234" i="1"/>
  <c r="G953" i="1"/>
  <c r="G957" i="1"/>
  <c r="G961" i="1"/>
  <c r="G965" i="1"/>
  <c r="G969" i="1"/>
  <c r="G973" i="1"/>
  <c r="G977" i="1"/>
  <c r="G981" i="1"/>
  <c r="G989" i="1"/>
  <c r="G993" i="1"/>
  <c r="G997" i="1"/>
  <c r="G1001" i="1"/>
  <c r="G1005" i="1"/>
  <c r="G1009" i="1"/>
  <c r="G1013" i="1"/>
  <c r="G1017" i="1"/>
  <c r="G1021" i="1"/>
  <c r="G1025" i="1"/>
  <c r="G1029" i="1"/>
  <c r="G1033" i="1"/>
  <c r="G1037" i="1"/>
  <c r="G1041" i="1"/>
  <c r="G1045" i="1"/>
  <c r="G1049" i="1"/>
  <c r="G1053" i="1"/>
  <c r="G1057" i="1"/>
  <c r="G1061" i="1"/>
  <c r="H1238" i="1"/>
  <c r="G1238" i="1"/>
  <c r="H1241" i="1"/>
  <c r="G1241" i="1"/>
  <c r="H1246" i="1"/>
  <c r="G1246" i="1"/>
  <c r="H1249" i="1"/>
  <c r="G1249" i="1"/>
  <c r="H1254" i="1"/>
  <c r="G1254" i="1"/>
  <c r="H1257" i="1"/>
  <c r="G1257" i="1"/>
  <c r="H1262" i="1"/>
  <c r="G1262" i="1"/>
  <c r="H1265" i="1"/>
  <c r="G1265" i="1"/>
  <c r="H1270" i="1"/>
  <c r="G1270" i="1"/>
  <c r="H1273" i="1"/>
  <c r="G1273" i="1"/>
  <c r="H1278" i="1"/>
  <c r="G1278" i="1"/>
  <c r="H1445" i="1"/>
  <c r="J1445" i="1"/>
  <c r="G1445" i="1"/>
  <c r="J1449" i="1"/>
  <c r="H1449" i="1"/>
  <c r="G1449" i="1"/>
  <c r="I1449" i="1" s="1"/>
  <c r="G1456" i="1"/>
  <c r="H1456" i="1"/>
  <c r="J1456" i="1"/>
  <c r="G1523" i="1"/>
  <c r="H1523" i="1"/>
  <c r="F140" i="4"/>
  <c r="D139" i="4"/>
  <c r="G952" i="1"/>
  <c r="H954" i="1"/>
  <c r="G956" i="1"/>
  <c r="H958" i="1"/>
  <c r="G960" i="1"/>
  <c r="H962" i="1"/>
  <c r="G964" i="1"/>
  <c r="H966" i="1"/>
  <c r="G968" i="1"/>
  <c r="H970" i="1"/>
  <c r="G972" i="1"/>
  <c r="H974" i="1"/>
  <c r="G976" i="1"/>
  <c r="H978" i="1"/>
  <c r="G980" i="1"/>
  <c r="H982" i="1"/>
  <c r="H986" i="1"/>
  <c r="G988" i="1"/>
  <c r="G992" i="1"/>
  <c r="H994" i="1"/>
  <c r="G996" i="1"/>
  <c r="H998" i="1"/>
  <c r="G1000" i="1"/>
  <c r="H1002" i="1"/>
  <c r="G1004" i="1"/>
  <c r="H1006" i="1"/>
  <c r="G1008" i="1"/>
  <c r="H1010" i="1"/>
  <c r="G1012" i="1"/>
  <c r="H1014" i="1"/>
  <c r="G1016" i="1"/>
  <c r="H1018" i="1"/>
  <c r="G1020" i="1"/>
  <c r="H1022" i="1"/>
  <c r="G1024" i="1"/>
  <c r="H1026" i="1"/>
  <c r="G1028" i="1"/>
  <c r="H1030" i="1"/>
  <c r="G1032" i="1"/>
  <c r="H1034" i="1"/>
  <c r="G1036" i="1"/>
  <c r="H1038" i="1"/>
  <c r="G1040" i="1"/>
  <c r="H1042" i="1"/>
  <c r="G1044" i="1"/>
  <c r="G1048" i="1"/>
  <c r="H1050" i="1"/>
  <c r="G1052" i="1"/>
  <c r="H1054" i="1"/>
  <c r="H1058" i="1"/>
  <c r="G1060" i="1"/>
  <c r="G1064" i="1"/>
  <c r="H1116" i="1"/>
  <c r="G1116" i="1"/>
  <c r="H1121" i="1"/>
  <c r="G1121" i="1"/>
  <c r="H1129" i="1"/>
  <c r="G1129" i="1"/>
  <c r="H1132" i="1"/>
  <c r="G1132" i="1"/>
  <c r="H1137" i="1"/>
  <c r="G1137" i="1"/>
  <c r="H1140" i="1"/>
  <c r="G1140" i="1"/>
  <c r="H1145" i="1"/>
  <c r="G1145" i="1"/>
  <c r="H1148" i="1"/>
  <c r="G1148" i="1"/>
  <c r="H1154" i="1"/>
  <c r="G1154" i="1"/>
  <c r="H1159" i="1"/>
  <c r="G1159" i="1"/>
  <c r="H1162" i="1"/>
  <c r="G1162" i="1"/>
  <c r="H1170" i="1"/>
  <c r="G1170" i="1"/>
  <c r="H1175" i="1"/>
  <c r="G1175" i="1"/>
  <c r="H1178" i="1"/>
  <c r="G1178" i="1"/>
  <c r="H1183" i="1"/>
  <c r="G1183" i="1"/>
  <c r="H1186" i="1"/>
  <c r="G1186" i="1"/>
  <c r="H1191" i="1"/>
  <c r="G1191" i="1"/>
  <c r="H1194" i="1"/>
  <c r="G1194" i="1"/>
  <c r="H1199" i="1"/>
  <c r="G1199" i="1"/>
  <c r="H1202" i="1"/>
  <c r="G1202" i="1"/>
  <c r="H1207" i="1"/>
  <c r="G1207" i="1"/>
  <c r="H1210" i="1"/>
  <c r="G1210" i="1"/>
  <c r="H1217" i="1"/>
  <c r="G1217" i="1"/>
  <c r="H1225" i="1"/>
  <c r="G1225" i="1"/>
  <c r="H1230" i="1"/>
  <c r="G1230" i="1"/>
  <c r="H1233" i="1"/>
  <c r="G1233" i="1"/>
  <c r="H1437" i="1"/>
  <c r="G1437" i="1"/>
  <c r="H1393" i="1"/>
  <c r="G1393" i="1"/>
  <c r="H1417" i="1"/>
  <c r="G1417" i="1"/>
  <c r="H1433" i="1"/>
  <c r="G1433" i="1"/>
  <c r="G1450" i="1"/>
  <c r="I1450" i="1" s="1"/>
  <c r="H1450" i="1"/>
  <c r="I1451" i="1"/>
  <c r="H1454" i="1"/>
  <c r="G1454" i="1"/>
  <c r="J1464" i="1"/>
  <c r="H1464" i="1"/>
  <c r="G1464" i="1"/>
  <c r="I1464" i="1" s="1"/>
  <c r="J1468" i="1"/>
  <c r="H1468" i="1"/>
  <c r="G1468" i="1"/>
  <c r="I1468" i="1" s="1"/>
  <c r="G1531" i="1"/>
  <c r="H1531" i="1"/>
  <c r="G1559" i="1"/>
  <c r="H1559" i="1"/>
  <c r="H1397" i="1"/>
  <c r="G1397" i="1"/>
  <c r="H1421" i="1"/>
  <c r="G1421" i="1"/>
  <c r="G1446" i="1"/>
  <c r="H1446" i="1"/>
  <c r="I1447" i="1"/>
  <c r="I1458" i="1"/>
  <c r="J1459" i="1"/>
  <c r="H1459" i="1"/>
  <c r="G1459" i="1"/>
  <c r="I1462" i="1"/>
  <c r="G1465" i="1"/>
  <c r="H1465" i="1"/>
  <c r="I1466" i="1"/>
  <c r="G1469" i="1"/>
  <c r="H1469" i="1"/>
  <c r="J1472" i="1"/>
  <c r="H1472" i="1"/>
  <c r="G1472" i="1"/>
  <c r="I1472" i="1" s="1"/>
  <c r="H1520" i="1"/>
  <c r="G1520" i="1"/>
  <c r="H1525" i="1"/>
  <c r="G1525" i="1"/>
  <c r="G1545" i="1"/>
  <c r="H1545" i="1"/>
  <c r="F300" i="4"/>
  <c r="D299" i="4"/>
  <c r="H1385" i="1"/>
  <c r="G1385" i="1"/>
  <c r="H1401" i="1"/>
  <c r="G1401" i="1"/>
  <c r="H1409" i="1"/>
  <c r="G1409" i="1"/>
  <c r="H1425" i="1"/>
  <c r="G1425" i="1"/>
  <c r="H1441" i="1"/>
  <c r="G1441" i="1"/>
  <c r="I1441" i="1" s="1"/>
  <c r="H1453" i="1"/>
  <c r="G1453" i="1"/>
  <c r="J1455" i="1"/>
  <c r="H1455" i="1"/>
  <c r="G1455" i="1"/>
  <c r="G1460" i="1"/>
  <c r="H1460" i="1"/>
  <c r="G1473" i="1"/>
  <c r="I1473" i="1" s="1"/>
  <c r="H1473" i="1"/>
  <c r="I1474" i="1"/>
  <c r="H1528" i="1"/>
  <c r="G1528" i="1"/>
  <c r="H1533" i="1"/>
  <c r="G1533" i="1"/>
  <c r="G1543" i="1"/>
  <c r="H1543" i="1"/>
  <c r="F197" i="4"/>
  <c r="D196" i="4"/>
  <c r="I23" i="3"/>
  <c r="D1214" i="1"/>
  <c r="F75" i="6"/>
  <c r="C1369" i="1"/>
  <c r="I27" i="3"/>
  <c r="D1408" i="1"/>
  <c r="H1384" i="1"/>
  <c r="H1388" i="1"/>
  <c r="H1392" i="1"/>
  <c r="H1396" i="1"/>
  <c r="H1400" i="1"/>
  <c r="H1404" i="1"/>
  <c r="H1412" i="1"/>
  <c r="H1416" i="1"/>
  <c r="H1420" i="1"/>
  <c r="H1424" i="1"/>
  <c r="H1428" i="1"/>
  <c r="H1432" i="1"/>
  <c r="H1436" i="1"/>
  <c r="J1447" i="1"/>
  <c r="J1451" i="1"/>
  <c r="J1457" i="1"/>
  <c r="J1476" i="1"/>
  <c r="E7" i="4"/>
  <c r="D50" i="4"/>
  <c r="F153" i="4"/>
  <c r="D152" i="4"/>
  <c r="F279" i="4"/>
  <c r="D263" i="4"/>
  <c r="J1439" i="1"/>
  <c r="J1443" i="1"/>
  <c r="J1448" i="1"/>
  <c r="J1452" i="1"/>
  <c r="J1458" i="1"/>
  <c r="J1463" i="1"/>
  <c r="J1467" i="1"/>
  <c r="J1471" i="1"/>
  <c r="G1479" i="1"/>
  <c r="I1479" i="1" s="1"/>
  <c r="G1480" i="1"/>
  <c r="H1483" i="1"/>
  <c r="G1485" i="1"/>
  <c r="G1488" i="1"/>
  <c r="H1491" i="1"/>
  <c r="G1493" i="1"/>
  <c r="G1496" i="1"/>
  <c r="H1499" i="1"/>
  <c r="G1504" i="1"/>
  <c r="H1507" i="1"/>
  <c r="G1509" i="1"/>
  <c r="G1512" i="1"/>
  <c r="H1515" i="1"/>
  <c r="H1547" i="1"/>
  <c r="H1549" i="1"/>
  <c r="F45" i="4"/>
  <c r="D44" i="4"/>
  <c r="F125" i="4"/>
  <c r="D124" i="4"/>
  <c r="E224" i="4"/>
  <c r="D220" i="1" s="1"/>
  <c r="E580" i="4"/>
  <c r="D574" i="1" s="1"/>
  <c r="G142" i="9"/>
  <c r="E142" i="9" s="1"/>
  <c r="B142" i="9" s="1"/>
  <c r="F603" i="4"/>
  <c r="G1384" i="1"/>
  <c r="H1386" i="1"/>
  <c r="G1388" i="1"/>
  <c r="H1390" i="1"/>
  <c r="G1392" i="1"/>
  <c r="H1394" i="1"/>
  <c r="G1396" i="1"/>
  <c r="H1398" i="1"/>
  <c r="G1400" i="1"/>
  <c r="H1402" i="1"/>
  <c r="G1404" i="1"/>
  <c r="H1406" i="1"/>
  <c r="H1410" i="1"/>
  <c r="G1412" i="1"/>
  <c r="H1414" i="1"/>
  <c r="G1416" i="1"/>
  <c r="H1418" i="1"/>
  <c r="G1420" i="1"/>
  <c r="H1422" i="1"/>
  <c r="G1424" i="1"/>
  <c r="H1426" i="1"/>
  <c r="G1428" i="1"/>
  <c r="H1430" i="1"/>
  <c r="G1432" i="1"/>
  <c r="H1434" i="1"/>
  <c r="G1436" i="1"/>
  <c r="H1438" i="1"/>
  <c r="G1442" i="1"/>
  <c r="I1442" i="1" s="1"/>
  <c r="G1470" i="1"/>
  <c r="H1476" i="1"/>
  <c r="I1476" i="1" s="1"/>
  <c r="G1478" i="1"/>
  <c r="I1478" i="1" s="1"/>
  <c r="J1478" i="1"/>
  <c r="H1519" i="1"/>
  <c r="H1527" i="1"/>
  <c r="G1532" i="1"/>
  <c r="H1535" i="1"/>
  <c r="H1537" i="1"/>
  <c r="H1551" i="1"/>
  <c r="H1553" i="1"/>
  <c r="F69" i="5"/>
  <c r="I35" i="3"/>
  <c r="C1518" i="1"/>
  <c r="F8" i="4"/>
  <c r="D7" i="4"/>
  <c r="E152" i="4"/>
  <c r="F164" i="4"/>
  <c r="D163" i="4"/>
  <c r="E196" i="4"/>
  <c r="D192" i="1" s="1"/>
  <c r="D224" i="4"/>
  <c r="D311" i="4"/>
  <c r="F352" i="4"/>
  <c r="D351" i="4"/>
  <c r="E528" i="4"/>
  <c r="F581" i="4"/>
  <c r="D580" i="4"/>
  <c r="F13" i="5"/>
  <c r="D12" i="5"/>
  <c r="F135" i="5"/>
  <c r="D134" i="5"/>
  <c r="G287" i="9"/>
  <c r="E287" i="9" s="1"/>
  <c r="B287" i="9" s="1"/>
  <c r="D146" i="5"/>
  <c r="F149" i="5"/>
  <c r="E5" i="6"/>
  <c r="G297" i="9"/>
  <c r="E297" i="9" s="1"/>
  <c r="G292" i="9"/>
  <c r="E292" i="9" s="1"/>
  <c r="B292" i="9" s="1"/>
  <c r="F206" i="5"/>
  <c r="E89" i="6"/>
  <c r="D1383" i="1" s="1"/>
  <c r="D106" i="4"/>
  <c r="E298" i="4"/>
  <c r="D459" i="4"/>
  <c r="D529" i="4"/>
  <c r="F79" i="5"/>
  <c r="D78" i="5"/>
  <c r="D245" i="5"/>
  <c r="F115" i="6"/>
  <c r="D114" i="6"/>
  <c r="D344" i="4"/>
  <c r="D396" i="4"/>
  <c r="D421" i="4"/>
  <c r="D515" i="4"/>
  <c r="D567" i="4"/>
  <c r="D625" i="4"/>
  <c r="D87" i="5"/>
  <c r="D190" i="5"/>
  <c r="D238" i="5"/>
  <c r="D258" i="5"/>
  <c r="D5" i="6"/>
  <c r="D89" i="6"/>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277" i="9"/>
  <c r="E277" i="9" s="1"/>
  <c r="B277" i="9" s="1"/>
  <c r="G190" i="9"/>
  <c r="E190" i="9" s="1"/>
  <c r="B190" i="9" s="1"/>
  <c r="G186" i="9"/>
  <c r="E186" i="9" s="1"/>
  <c r="B186" i="9" s="1"/>
  <c r="G182" i="9"/>
  <c r="E182" i="9" s="1"/>
  <c r="B182" i="9" s="1"/>
  <c r="G178" i="9"/>
  <c r="E178" i="9" s="1"/>
  <c r="B178" i="9" s="1"/>
  <c r="G165" i="9"/>
  <c r="E165" i="9" s="1"/>
  <c r="B165" i="9" s="1"/>
  <c r="H164" i="9"/>
  <c r="M212" i="9"/>
  <c r="G191" i="9"/>
  <c r="E191" i="9" s="1"/>
  <c r="G187" i="9"/>
  <c r="E187" i="9" s="1"/>
  <c r="B187" i="9" s="1"/>
  <c r="G183" i="9"/>
  <c r="E183" i="9" s="1"/>
  <c r="B183" i="9" s="1"/>
  <c r="G179" i="9"/>
  <c r="E179" i="9" s="1"/>
  <c r="B179" i="9" s="1"/>
  <c r="G164" i="9"/>
  <c r="G163" i="9"/>
  <c r="E163" i="9" s="1"/>
  <c r="B163" i="9" s="1"/>
  <c r="G162" i="9"/>
  <c r="E162" i="9" s="1"/>
  <c r="B162" i="9" s="1"/>
  <c r="G161" i="9"/>
  <c r="E161" i="9" s="1"/>
  <c r="B161" i="9" s="1"/>
  <c r="G160" i="9"/>
  <c r="E160" i="9" s="1"/>
  <c r="B160" i="9" s="1"/>
  <c r="G278" i="9"/>
  <c r="E278" i="9" s="1"/>
  <c r="B278" i="9" s="1"/>
  <c r="G188" i="9"/>
  <c r="E188" i="9" s="1"/>
  <c r="B188" i="9" s="1"/>
  <c r="G184" i="9"/>
  <c r="E184" i="9" s="1"/>
  <c r="B184" i="9" s="1"/>
  <c r="G180" i="9"/>
  <c r="E180" i="9" s="1"/>
  <c r="B180" i="9" s="1"/>
  <c r="G185" i="9"/>
  <c r="E185" i="9" s="1"/>
  <c r="B185" i="9" s="1"/>
  <c r="G177" i="9"/>
  <c r="E177" i="9" s="1"/>
  <c r="B177" i="9" s="1"/>
  <c r="G175" i="9"/>
  <c r="E175" i="9" s="1"/>
  <c r="B175" i="9" s="1"/>
  <c r="G173" i="9"/>
  <c r="E173" i="9" s="1"/>
  <c r="B173" i="9" s="1"/>
  <c r="G171" i="9"/>
  <c r="E171" i="9" s="1"/>
  <c r="B171" i="9" s="1"/>
  <c r="G169" i="9"/>
  <c r="E169" i="9" s="1"/>
  <c r="B169" i="9" s="1"/>
  <c r="G167" i="9"/>
  <c r="E167" i="9" s="1"/>
  <c r="B167" i="9" s="1"/>
  <c r="H165" i="9"/>
  <c r="I10" i="9"/>
  <c r="G189" i="9"/>
  <c r="E189" i="9" s="1"/>
  <c r="B189" i="9" s="1"/>
  <c r="G181" i="9"/>
  <c r="E181" i="9" s="1"/>
  <c r="B181" i="9" s="1"/>
  <c r="G176" i="9"/>
  <c r="E176" i="9" s="1"/>
  <c r="B176" i="9" s="1"/>
  <c r="G174" i="9"/>
  <c r="E174" i="9" s="1"/>
  <c r="B174" i="9" s="1"/>
  <c r="G172" i="9"/>
  <c r="E172" i="9" s="1"/>
  <c r="B172" i="9" s="1"/>
  <c r="G170" i="9"/>
  <c r="E170" i="9" s="1"/>
  <c r="B170" i="9" s="1"/>
  <c r="G168" i="9"/>
  <c r="E168" i="9" s="1"/>
  <c r="B168" i="9" s="1"/>
  <c r="G166" i="9"/>
  <c r="E166" i="9" s="1"/>
  <c r="B166" i="9" s="1"/>
  <c r="F417" i="4"/>
  <c r="E87" i="5"/>
  <c r="D1065" i="1" s="1"/>
  <c r="F88" i="5"/>
  <c r="E176" i="5"/>
  <c r="F177" i="5"/>
  <c r="D42" i="8"/>
  <c r="E52" i="9"/>
  <c r="B52" i="9" s="1"/>
  <c r="B58" i="9"/>
  <c r="E68" i="9"/>
  <c r="B68" i="9" s="1"/>
  <c r="B74" i="9"/>
  <c r="E84" i="9"/>
  <c r="B84" i="9" s="1"/>
  <c r="B90" i="9"/>
  <c r="B143" i="9"/>
  <c r="B151" i="9"/>
  <c r="B159" i="9"/>
  <c r="F275" i="9"/>
  <c r="B115" i="9"/>
  <c r="B119" i="9"/>
  <c r="B269" i="9"/>
  <c r="E98" i="9"/>
  <c r="B98" i="9" s="1"/>
  <c r="E102" i="9"/>
  <c r="B102" i="9" s="1"/>
  <c r="E106" i="9"/>
  <c r="B106" i="9" s="1"/>
  <c r="E110" i="9"/>
  <c r="B110" i="9" s="1"/>
  <c r="E114" i="9"/>
  <c r="B114" i="9" s="1"/>
  <c r="B257" i="9"/>
  <c r="B288" i="9"/>
  <c r="B227" i="9"/>
  <c r="B231" i="9"/>
  <c r="B235" i="9"/>
  <c r="B239" i="9"/>
  <c r="B243" i="9"/>
  <c r="B247" i="9"/>
  <c r="B251" i="9"/>
  <c r="B255" i="9"/>
  <c r="B256" i="9"/>
  <c r="B259" i="9"/>
  <c r="B260" i="9"/>
  <c r="B263" i="9"/>
  <c r="B264" i="9"/>
  <c r="B267" i="9"/>
  <c r="B268" i="9"/>
  <c r="B271" i="9"/>
  <c r="B284" i="9"/>
  <c r="F217" i="9"/>
  <c r="B217" i="9" s="1"/>
  <c r="F218" i="9"/>
  <c r="B218" i="9" s="1"/>
  <c r="F221" i="9"/>
  <c r="B221" i="9" s="1"/>
  <c r="F222" i="9"/>
  <c r="B222" i="9" s="1"/>
  <c r="E283" i="9"/>
  <c r="B283" i="9" s="1"/>
  <c r="H1530" i="1" l="1"/>
  <c r="G1530" i="1"/>
  <c r="G1524" i="1"/>
  <c r="G1501" i="1"/>
  <c r="B191" i="9"/>
  <c r="F212" i="9"/>
  <c r="B212" i="9" s="1"/>
  <c r="H1227" i="1"/>
  <c r="G1227" i="1"/>
  <c r="H1219" i="1"/>
  <c r="G1219" i="1"/>
  <c r="E68" i="5"/>
  <c r="E7" i="5"/>
  <c r="H358" i="1"/>
  <c r="E350" i="4"/>
  <c r="E408" i="4" s="1"/>
  <c r="D403" i="1" s="1"/>
  <c r="F363" i="4"/>
  <c r="G136" i="1"/>
  <c r="G121" i="1"/>
  <c r="H129" i="1"/>
  <c r="G129" i="1"/>
  <c r="H79" i="1"/>
  <c r="G79" i="1"/>
  <c r="H64" i="1"/>
  <c r="G64" i="1"/>
  <c r="I22" i="3"/>
  <c r="E175" i="5"/>
  <c r="D1152" i="1" s="1"/>
  <c r="D1153" i="1"/>
  <c r="I21" i="3"/>
  <c r="D1046" i="1"/>
  <c r="E636" i="4"/>
  <c r="D630" i="1" s="1"/>
  <c r="D522" i="1"/>
  <c r="G291" i="9"/>
  <c r="E291" i="9" s="1"/>
  <c r="B291" i="9" s="1"/>
  <c r="F190" i="5"/>
  <c r="C1167" i="1"/>
  <c r="F459" i="4"/>
  <c r="C453" i="1"/>
  <c r="E635" i="4"/>
  <c r="D629" i="1" s="1"/>
  <c r="F44" i="4"/>
  <c r="C40" i="1"/>
  <c r="F139" i="4"/>
  <c r="C135" i="1"/>
  <c r="D237" i="5"/>
  <c r="F238" i="5"/>
  <c r="C1215" i="1"/>
  <c r="F396" i="4"/>
  <c r="C391" i="1"/>
  <c r="F146" i="5"/>
  <c r="C1124" i="1"/>
  <c r="F224" i="4"/>
  <c r="C220" i="1"/>
  <c r="F567" i="4"/>
  <c r="C561" i="1"/>
  <c r="B297" i="9"/>
  <c r="E296" i="9"/>
  <c r="I10" i="3" s="1"/>
  <c r="D6" i="4"/>
  <c r="F7" i="4"/>
  <c r="C3" i="1"/>
  <c r="F263" i="4"/>
  <c r="C259" i="1"/>
  <c r="I1465" i="1"/>
  <c r="I1446" i="1"/>
  <c r="K1432" i="9"/>
  <c r="G295" i="9"/>
  <c r="E295" i="9" s="1"/>
  <c r="B295" i="9" s="1"/>
  <c r="I34" i="3"/>
  <c r="C1517" i="1"/>
  <c r="E164" i="9"/>
  <c r="B164" i="9" s="1"/>
  <c r="D141" i="6"/>
  <c r="F5" i="6"/>
  <c r="H24" i="3"/>
  <c r="C1299" i="1"/>
  <c r="D176" i="5"/>
  <c r="F515" i="4"/>
  <c r="C509" i="1"/>
  <c r="G294" i="9"/>
  <c r="E294" i="9" s="1"/>
  <c r="F78" i="5"/>
  <c r="C1056" i="1"/>
  <c r="E407" i="4"/>
  <c r="D402" i="1" s="1"/>
  <c r="D293" i="1"/>
  <c r="I24" i="3"/>
  <c r="E141" i="6"/>
  <c r="D1299" i="1"/>
  <c r="F134" i="5"/>
  <c r="C1112" i="1"/>
  <c r="F580" i="4"/>
  <c r="C574" i="1"/>
  <c r="F163" i="4"/>
  <c r="C159" i="1"/>
  <c r="D345" i="1"/>
  <c r="E6" i="4"/>
  <c r="D3" i="1"/>
  <c r="H1369" i="1"/>
  <c r="G1369" i="1"/>
  <c r="F196" i="4"/>
  <c r="C192" i="1"/>
  <c r="I1460" i="1"/>
  <c r="F299" i="4"/>
  <c r="D298" i="4"/>
  <c r="C294" i="1"/>
  <c r="F625" i="4"/>
  <c r="C619" i="1"/>
  <c r="F529" i="4"/>
  <c r="D528" i="4"/>
  <c r="C523" i="1"/>
  <c r="F12" i="5"/>
  <c r="D7" i="5"/>
  <c r="C990" i="1"/>
  <c r="E151" i="4"/>
  <c r="D148" i="1"/>
  <c r="C1383" i="1"/>
  <c r="F89" i="6"/>
  <c r="F344" i="4"/>
  <c r="C339" i="1"/>
  <c r="F245" i="5"/>
  <c r="C1222" i="1"/>
  <c r="F351" i="4"/>
  <c r="D350" i="4"/>
  <c r="C346" i="1"/>
  <c r="D68" i="5"/>
  <c r="F50" i="4"/>
  <c r="C46" i="1"/>
  <c r="F258" i="5"/>
  <c r="C1235" i="1"/>
  <c r="F87" i="5"/>
  <c r="C1065" i="1"/>
  <c r="D420" i="4"/>
  <c r="F421" i="4"/>
  <c r="C415" i="1"/>
  <c r="F114" i="6"/>
  <c r="H27" i="3"/>
  <c r="C1408" i="1"/>
  <c r="F106" i="4"/>
  <c r="C102" i="1"/>
  <c r="F311" i="4"/>
  <c r="C306" i="1"/>
  <c r="H1518" i="1"/>
  <c r="G1518" i="1"/>
  <c r="F124" i="4"/>
  <c r="C120" i="1"/>
  <c r="F152" i="4"/>
  <c r="H20" i="9"/>
  <c r="D151" i="4"/>
  <c r="G20" i="9"/>
  <c r="C148" i="1"/>
  <c r="I1455" i="1"/>
  <c r="I1459" i="1"/>
  <c r="I1456" i="1"/>
  <c r="D985" i="1" l="1"/>
  <c r="I20" i="3"/>
  <c r="E6" i="5"/>
  <c r="H276" i="9" s="1"/>
  <c r="H148" i="1"/>
  <c r="G148" i="1"/>
  <c r="H415" i="1"/>
  <c r="G415" i="1"/>
  <c r="H46" i="1"/>
  <c r="G46" i="1"/>
  <c r="H339" i="1"/>
  <c r="G339" i="1"/>
  <c r="H509" i="1"/>
  <c r="G509" i="1"/>
  <c r="H453" i="1"/>
  <c r="G453" i="1"/>
  <c r="E20" i="9"/>
  <c r="H120" i="1"/>
  <c r="G120" i="1"/>
  <c r="H306" i="1"/>
  <c r="G306" i="1"/>
  <c r="H1408" i="1"/>
  <c r="G1408" i="1"/>
  <c r="H1235" i="1"/>
  <c r="G1235" i="1"/>
  <c r="I17" i="3"/>
  <c r="E289" i="4"/>
  <c r="E290" i="4" s="1"/>
  <c r="D286" i="1" s="1"/>
  <c r="D147" i="1"/>
  <c r="H523" i="1"/>
  <c r="G523" i="1"/>
  <c r="I28" i="3"/>
  <c r="D1435" i="1"/>
  <c r="H1056" i="1"/>
  <c r="G1056" i="1"/>
  <c r="H1517" i="1"/>
  <c r="G1517" i="1"/>
  <c r="H11" i="3"/>
  <c r="H3" i="1"/>
  <c r="G3" i="1"/>
  <c r="H220" i="1"/>
  <c r="G220" i="1"/>
  <c r="H391" i="1"/>
  <c r="G391" i="1"/>
  <c r="F237" i="5"/>
  <c r="H23" i="3"/>
  <c r="C1214" i="1"/>
  <c r="H40" i="1"/>
  <c r="G40" i="1"/>
  <c r="D408" i="4"/>
  <c r="F350" i="4"/>
  <c r="C345" i="1"/>
  <c r="H619" i="1"/>
  <c r="G619" i="1"/>
  <c r="H574" i="1"/>
  <c r="G574" i="1"/>
  <c r="F420" i="4"/>
  <c r="D635" i="4"/>
  <c r="C414" i="1"/>
  <c r="F68" i="5"/>
  <c r="H21" i="3"/>
  <c r="C1046" i="1"/>
  <c r="H1222" i="1"/>
  <c r="G1222" i="1"/>
  <c r="H990" i="1"/>
  <c r="G990" i="1"/>
  <c r="D636" i="4"/>
  <c r="F528" i="4"/>
  <c r="C522" i="1"/>
  <c r="H294" i="1"/>
  <c r="G294" i="1"/>
  <c r="H192" i="1"/>
  <c r="G192" i="1"/>
  <c r="H159" i="1"/>
  <c r="G159" i="1"/>
  <c r="H1112" i="1"/>
  <c r="G1112" i="1"/>
  <c r="D175" i="5"/>
  <c r="H22" i="3"/>
  <c r="F176" i="5"/>
  <c r="C1153" i="1"/>
  <c r="F141" i="6"/>
  <c r="C1435" i="1"/>
  <c r="H28" i="3"/>
  <c r="H561" i="1"/>
  <c r="G561" i="1"/>
  <c r="H1167" i="1"/>
  <c r="G1167" i="1"/>
  <c r="D289" i="4"/>
  <c r="D290" i="4" s="1"/>
  <c r="H17" i="3"/>
  <c r="F151" i="4"/>
  <c r="C147" i="1"/>
  <c r="H102" i="1"/>
  <c r="G102" i="1"/>
  <c r="H1065" i="1"/>
  <c r="G1065" i="1"/>
  <c r="H346" i="1"/>
  <c r="G346" i="1"/>
  <c r="H1383" i="1"/>
  <c r="G1383" i="1"/>
  <c r="F7" i="5"/>
  <c r="D6" i="5"/>
  <c r="H20" i="3"/>
  <c r="C985" i="1"/>
  <c r="D407" i="4"/>
  <c r="F298" i="4"/>
  <c r="C293" i="1"/>
  <c r="E412" i="4"/>
  <c r="I16" i="3"/>
  <c r="D2" i="1"/>
  <c r="E293" i="9"/>
  <c r="B294" i="9"/>
  <c r="H1299" i="1"/>
  <c r="H9" i="3"/>
  <c r="G1299" i="1"/>
  <c r="G299" i="9"/>
  <c r="E299" i="9" s="1"/>
  <c r="H259" i="1"/>
  <c r="G259" i="1"/>
  <c r="D412" i="4"/>
  <c r="F6" i="4"/>
  <c r="H16" i="3"/>
  <c r="C2" i="1"/>
  <c r="H1124" i="1"/>
  <c r="G1124" i="1"/>
  <c r="H1215" i="1"/>
  <c r="G1215" i="1"/>
  <c r="G135" i="1"/>
  <c r="H135" i="1"/>
  <c r="D984" i="1" l="1"/>
  <c r="H1435" i="1"/>
  <c r="G1435" i="1"/>
  <c r="H1214" i="1"/>
  <c r="G1214" i="1"/>
  <c r="G276" i="9"/>
  <c r="E276" i="9" s="1"/>
  <c r="G282" i="9"/>
  <c r="E282" i="9" s="1"/>
  <c r="B282" i="9" s="1"/>
  <c r="F6" i="5"/>
  <c r="C984" i="1"/>
  <c r="F175" i="5"/>
  <c r="C1152" i="1"/>
  <c r="N3" i="9"/>
  <c r="I11" i="3"/>
  <c r="D639" i="4"/>
  <c r="F412" i="4"/>
  <c r="C407" i="1"/>
  <c r="F407" i="4"/>
  <c r="C402" i="1"/>
  <c r="D291" i="4"/>
  <c r="F289" i="4"/>
  <c r="D413" i="4"/>
  <c r="D414" i="4" s="1"/>
  <c r="C285" i="1"/>
  <c r="H1153" i="1"/>
  <c r="G1153" i="1"/>
  <c r="H522" i="1"/>
  <c r="G522" i="1"/>
  <c r="K3" i="9"/>
  <c r="H293" i="1"/>
  <c r="G293" i="1"/>
  <c r="F636" i="4"/>
  <c r="C630" i="1"/>
  <c r="H414" i="1"/>
  <c r="G414" i="1"/>
  <c r="H1046" i="1"/>
  <c r="G1046" i="1"/>
  <c r="F635" i="4"/>
  <c r="C629" i="1"/>
  <c r="F408" i="4"/>
  <c r="C403" i="1"/>
  <c r="E19" i="9"/>
  <c r="B20" i="9"/>
  <c r="E298" i="9"/>
  <c r="I9" i="3" s="1"/>
  <c r="B299" i="9"/>
  <c r="H2" i="1"/>
  <c r="G2" i="1"/>
  <c r="F290" i="4"/>
  <c r="C286" i="1"/>
  <c r="E639" i="4"/>
  <c r="D407" i="1"/>
  <c r="H985" i="1"/>
  <c r="G985" i="1"/>
  <c r="H147" i="1"/>
  <c r="G147" i="1"/>
  <c r="H345" i="1"/>
  <c r="G345" i="1"/>
  <c r="E291" i="4"/>
  <c r="D287" i="1" s="1"/>
  <c r="E413" i="4"/>
  <c r="E414" i="4" s="1"/>
  <c r="D409" i="1" s="1"/>
  <c r="D285" i="1"/>
  <c r="H8" i="3" l="1"/>
  <c r="H984" i="1"/>
  <c r="G984" i="1"/>
  <c r="F291" i="4"/>
  <c r="C287" i="1"/>
  <c r="E415" i="4"/>
  <c r="D410" i="1" s="1"/>
  <c r="E640" i="4"/>
  <c r="E641" i="4" s="1"/>
  <c r="D408" i="1"/>
  <c r="H407" i="1"/>
  <c r="G407" i="1"/>
  <c r="D633" i="1"/>
  <c r="H629" i="1"/>
  <c r="G629" i="1"/>
  <c r="H285" i="1"/>
  <c r="G285" i="1"/>
  <c r="H402" i="1"/>
  <c r="G402" i="1"/>
  <c r="F414" i="4"/>
  <c r="C409" i="1"/>
  <c r="H1152" i="1"/>
  <c r="G1152" i="1"/>
  <c r="H403" i="1"/>
  <c r="G403" i="1"/>
  <c r="H630" i="1"/>
  <c r="G630" i="1"/>
  <c r="H286" i="1"/>
  <c r="G286" i="1"/>
  <c r="D640" i="4"/>
  <c r="D641" i="4" s="1"/>
  <c r="D415" i="4"/>
  <c r="F413" i="4"/>
  <c r="C408" i="1"/>
  <c r="F639" i="4"/>
  <c r="C633" i="1"/>
  <c r="E275" i="9"/>
  <c r="B276" i="9"/>
  <c r="F641" i="4" l="1"/>
  <c r="C635" i="1"/>
  <c r="H408" i="1"/>
  <c r="G408" i="1"/>
  <c r="H633" i="1"/>
  <c r="G633" i="1"/>
  <c r="D635" i="1"/>
  <c r="E642" i="4"/>
  <c r="E645" i="4" s="1"/>
  <c r="D634" i="1"/>
  <c r="F415" i="4"/>
  <c r="C410" i="1"/>
  <c r="M3" i="9"/>
  <c r="I8" i="3"/>
  <c r="D642" i="4"/>
  <c r="F640" i="4"/>
  <c r="C634" i="1"/>
  <c r="H287" i="1"/>
  <c r="G287" i="1"/>
  <c r="H409" i="1"/>
  <c r="G409" i="1"/>
  <c r="F642" i="4" l="1"/>
  <c r="D646" i="4"/>
  <c r="C636" i="1"/>
  <c r="I18" i="3"/>
  <c r="D639" i="1"/>
  <c r="H635" i="1"/>
  <c r="G635" i="1"/>
  <c r="H634" i="1"/>
  <c r="G634" i="1"/>
  <c r="E646" i="4"/>
  <c r="D636" i="1"/>
  <c r="H410" i="1"/>
  <c r="G410" i="1"/>
  <c r="D645" i="4"/>
  <c r="H636" i="1" l="1"/>
  <c r="G636" i="1"/>
  <c r="F646" i="4"/>
  <c r="H19" i="3"/>
  <c r="C640" i="1"/>
  <c r="H18" i="3"/>
  <c r="F645" i="4"/>
  <c r="C639" i="1"/>
  <c r="H7" i="3" s="1"/>
  <c r="I19" i="3"/>
  <c r="D640" i="1"/>
  <c r="J3" i="9" l="1"/>
  <c r="I7" i="3"/>
  <c r="H640" i="1"/>
  <c r="G640" i="1"/>
  <c r="H639" i="1"/>
  <c r="G639" i="1"/>
  <c r="M272" i="9" l="1"/>
  <c r="L272" i="9"/>
  <c r="H18" i="9"/>
  <c r="G18" i="9"/>
  <c r="M16" i="9"/>
  <c r="J10" i="9"/>
  <c r="L15" i="9"/>
  <c r="K13" i="9"/>
  <c r="I7" i="9"/>
  <c r="H15" i="9"/>
  <c r="I5" i="9"/>
  <c r="I12" i="9"/>
  <c r="J5" i="9"/>
  <c r="I9" i="9"/>
  <c r="K6" i="9"/>
  <c r="G16" i="9"/>
  <c r="H16" i="9"/>
  <c r="J13" i="9"/>
  <c r="K8" i="9"/>
  <c r="K10" i="9"/>
  <c r="H17" i="9"/>
  <c r="J11" i="9"/>
  <c r="J17" i="9"/>
  <c r="J6" i="9"/>
  <c r="M15" i="9"/>
  <c r="J9" i="9"/>
  <c r="I13" i="9"/>
  <c r="J8" i="9"/>
  <c r="K9" i="9"/>
  <c r="I17" i="9"/>
  <c r="J12" i="9"/>
  <c r="K7" i="9"/>
  <c r="I11" i="9"/>
  <c r="I8" i="9"/>
  <c r="L16" i="9"/>
  <c r="K12" i="9"/>
  <c r="I6" i="9"/>
  <c r="G17" i="9"/>
  <c r="J7" i="9"/>
  <c r="G15" i="9"/>
  <c r="K11" i="9"/>
  <c r="K5" i="9"/>
  <c r="E15" i="9" l="1"/>
  <c r="F16" i="9"/>
  <c r="E8" i="9"/>
  <c r="B8" i="9" s="1"/>
  <c r="E16" i="9"/>
  <c r="E10" i="9"/>
  <c r="B10" i="9" s="1"/>
  <c r="E18" i="9"/>
  <c r="B18" i="9" s="1"/>
  <c r="E17" i="9"/>
  <c r="B17" i="9" s="1"/>
  <c r="F272" i="9"/>
  <c r="F19" i="9" s="1"/>
  <c r="E12" i="9"/>
  <c r="B12" i="9" s="1"/>
  <c r="E13" i="9"/>
  <c r="B13" i="9" s="1"/>
  <c r="E5" i="9"/>
  <c r="F15" i="9"/>
  <c r="E9" i="9"/>
  <c r="B9" i="9" s="1"/>
  <c r="E6" i="9"/>
  <c r="B6" i="9" s="1"/>
  <c r="E11" i="9"/>
  <c r="B11" i="9" s="1"/>
  <c r="E7" i="9"/>
  <c r="B7" i="9" s="1"/>
  <c r="F14" i="9" l="1"/>
  <c r="F3" i="9" s="1"/>
  <c r="B16" i="9"/>
  <c r="B272" i="9"/>
  <c r="E14" i="9"/>
  <c r="B5" i="9"/>
  <c r="E4" i="9"/>
  <c r="B15" i="9"/>
  <c r="E3" i="9" l="1"/>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<sst xmlns="http://schemas.openxmlformats.org/spreadsheetml/2006/main" count="4313" uniqueCount="3393">
  <si>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</si>
  <si>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</si>
  <si>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</si>
  <si>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</si>
  <si>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</si>
  <si>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</si>
  <si>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</si>
  <si>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</si>
  <si>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</si>
  <si>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</si>
  <si>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</si>
  <si>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</si>
  <si>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</si>
  <si>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</si>
  <si>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</si>
  <si>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</si>
  <si>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</si>
  <si>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</si>
  <si>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</si>
  <si>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</si>
  <si>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</si>
  <si>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</si>
  <si>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</si>
  <si>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</si>
  <si>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</si>
  <si>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</si>
  <si>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</si>
  <si>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</si>
  <si>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</si>
  <si>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</si>
  <si>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</si>
  <si>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ZAVOD ZA JAVNO ZDRAVSTVO ŽUPANIJE ŠIBENSKO-KNINSKE</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</si>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</sst>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2" fillId="0" borderId="40" xfId="0" applyNumberFormat="1" applyFont="1" applyBorder="1" applyAlignment="1" applyProtection="1">
      <alignment horizontal="right" vertical="center" shrinkToFit="1"/>
      <protection locked="0"/>
    </xf>
    <xf numFmtId="4" fontId="32"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35515914</v>
      </c>
      <c r="D2" s="6">
        <f>'PR-RAS'!E6</f>
        <v>34062669.509999998</v>
      </c>
      <c r="E2" s="6">
        <v>0</v>
      </c>
      <c r="F2" s="6">
        <v>0</v>
      </c>
      <c r="G2" s="7">
        <f t="shared" ref="G2:G264" si="0">(B2/1000)*(C2*1+D2*2)</f>
        <v>103641.25302</v>
      </c>
      <c r="H2" s="7">
        <f t="shared" ref="H2:H264" si="1">ABS(C2-ROUND(C2,0))+ABS(D2-ROUND(D2,0))</f>
        <v>0.49000000208616257</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650342</v>
      </c>
      <c r="D46" s="1">
        <f>'PR-RAS'!E50</f>
        <v>768256.16</v>
      </c>
      <c r="E46" s="1">
        <v>0</v>
      </c>
      <c r="F46" s="1">
        <v>0</v>
      </c>
      <c r="G46" s="2">
        <f t="shared" si="0"/>
        <v>98408.444400000008</v>
      </c>
      <c r="H46" s="2">
        <f t="shared" si="1"/>
        <v>0.16000000003259629</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280881</v>
      </c>
      <c r="D58" s="1">
        <f>'PR-RAS'!E62</f>
        <v>66918.240000000005</v>
      </c>
      <c r="E58" s="1">
        <v>0</v>
      </c>
      <c r="F58" s="1">
        <v>0</v>
      </c>
      <c r="G58" s="2">
        <f t="shared" si="0"/>
        <v>23638.896359999999</v>
      </c>
      <c r="H58" s="2">
        <f t="shared" si="1"/>
        <v>0.24000000000523869</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280881</v>
      </c>
      <c r="D59" s="1">
        <f>'PR-RAS'!E63</f>
        <v>66918.240000000005</v>
      </c>
      <c r="E59" s="1">
        <v>0</v>
      </c>
      <c r="F59" s="1">
        <v>0</v>
      </c>
      <c r="G59" s="2">
        <f t="shared" si="0"/>
        <v>24053.613840000002</v>
      </c>
      <c r="H59" s="2">
        <f t="shared" si="1"/>
        <v>0.24000000000523869</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210000</v>
      </c>
      <c r="D64" s="1">
        <f>'PR-RAS'!E68</f>
        <v>492331.79</v>
      </c>
      <c r="E64" s="1">
        <v>0</v>
      </c>
      <c r="F64" s="1">
        <v>0</v>
      </c>
      <c r="G64" s="2">
        <f t="shared" si="0"/>
        <v>75263.805540000001</v>
      </c>
      <c r="H64" s="2">
        <f t="shared" si="1"/>
        <v>0.21000000002095476</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210000</v>
      </c>
      <c r="D65" s="1">
        <f>'PR-RAS'!E69</f>
        <v>492331.79</v>
      </c>
      <c r="E65" s="1">
        <v>0</v>
      </c>
      <c r="F65" s="1">
        <v>0</v>
      </c>
      <c r="G65" s="2">
        <f t="shared" si="0"/>
        <v>76458.469120000009</v>
      </c>
      <c r="H65" s="2">
        <f t="shared" si="1"/>
        <v>0.21000000002095476</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119461</v>
      </c>
      <c r="D70" s="1">
        <f>'PR-RAS'!E74</f>
        <v>209006.13</v>
      </c>
      <c r="E70" s="1">
        <v>0</v>
      </c>
      <c r="F70" s="1">
        <v>0</v>
      </c>
      <c r="G70" s="2">
        <f t="shared" si="0"/>
        <v>37085.65494</v>
      </c>
      <c r="H70" s="2">
        <f t="shared" si="1"/>
        <v>0.13000000000465661</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119461</v>
      </c>
      <c r="D71" s="1">
        <f>'PR-RAS'!E75</f>
        <v>209006.13</v>
      </c>
      <c r="E71" s="1">
        <v>0</v>
      </c>
      <c r="F71" s="1">
        <v>0</v>
      </c>
      <c r="G71" s="2">
        <f t="shared" si="0"/>
        <v>37623.128200000006</v>
      </c>
      <c r="H71" s="2">
        <f t="shared" si="1"/>
        <v>0.13000000000465661</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40000</v>
      </c>
      <c r="D73" s="1">
        <f>'PR-RAS'!E77</f>
        <v>0</v>
      </c>
      <c r="E73" s="1">
        <v>0</v>
      </c>
      <c r="F73" s="1">
        <v>0</v>
      </c>
      <c r="G73" s="2">
        <f t="shared" si="0"/>
        <v>2880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40000</v>
      </c>
      <c r="D74" s="1">
        <f>'PR-RAS'!E78</f>
        <v>0</v>
      </c>
      <c r="E74" s="1">
        <v>0</v>
      </c>
      <c r="F74" s="1">
        <v>0</v>
      </c>
      <c r="G74" s="2">
        <f t="shared" si="0"/>
        <v>2920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8769</v>
      </c>
      <c r="D78" s="1">
        <f>'PR-RAS'!E82</f>
        <v>14720.699999999999</v>
      </c>
      <c r="E78" s="1">
        <v>0</v>
      </c>
      <c r="F78" s="1">
        <v>0</v>
      </c>
      <c r="G78" s="2">
        <f t="shared" si="0"/>
        <v>2942.2007999999996</v>
      </c>
      <c r="H78" s="2">
        <f t="shared" si="1"/>
        <v>0.30000000000109139</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8769</v>
      </c>
      <c r="D79" s="1">
        <f>'PR-RAS'!E83</f>
        <v>14720.699999999999</v>
      </c>
      <c r="E79" s="1">
        <v>0</v>
      </c>
      <c r="F79" s="1">
        <v>0</v>
      </c>
      <c r="G79" s="2">
        <f t="shared" si="0"/>
        <v>2980.4111999999996</v>
      </c>
      <c r="H79" s="2">
        <f t="shared" si="1"/>
        <v>0.30000000000109139</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639</v>
      </c>
      <c r="D81" s="1">
        <f>'PR-RAS'!E85</f>
        <v>54.47</v>
      </c>
      <c r="E81" s="1">
        <v>0</v>
      </c>
      <c r="F81" s="1">
        <v>0</v>
      </c>
      <c r="G81" s="2">
        <f t="shared" si="0"/>
        <v>59.835200000000007</v>
      </c>
      <c r="H81" s="2">
        <f t="shared" si="1"/>
        <v>0.46999999999999886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8130</v>
      </c>
      <c r="D82" s="1">
        <f>'PR-RAS'!E86</f>
        <v>14666.23</v>
      </c>
      <c r="E82" s="1">
        <v>0</v>
      </c>
      <c r="F82" s="1">
        <v>0</v>
      </c>
      <c r="G82" s="2">
        <f t="shared" si="0"/>
        <v>3034.4592600000001</v>
      </c>
      <c r="H82" s="2">
        <f t="shared" si="1"/>
        <v>0.22999999999956344</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778887</v>
      </c>
      <c r="D102" s="1">
        <f>'PR-RAS'!E106</f>
        <v>828355.81</v>
      </c>
      <c r="E102" s="1">
        <v>0</v>
      </c>
      <c r="F102" s="1">
        <v>0</v>
      </c>
      <c r="G102" s="2">
        <f t="shared" si="0"/>
        <v>245995.46062000003</v>
      </c>
      <c r="H102" s="2">
        <f t="shared" si="1"/>
        <v>0.18999999994412065</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3109</v>
      </c>
      <c r="D103" s="1">
        <f>'PR-RAS'!E107</f>
        <v>4746.0200000000004</v>
      </c>
      <c r="E103" s="1">
        <v>0</v>
      </c>
      <c r="F103" s="1">
        <v>0</v>
      </c>
      <c r="G103" s="2">
        <f t="shared" si="0"/>
        <v>1285.3060800000001</v>
      </c>
      <c r="H103" s="2">
        <f t="shared" si="1"/>
        <v>2.0000000000436557E-2</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3109</v>
      </c>
      <c r="D104" s="1">
        <f>'PR-RAS'!E108</f>
        <v>0</v>
      </c>
      <c r="E104" s="1">
        <v>0</v>
      </c>
      <c r="F104" s="1">
        <v>0</v>
      </c>
      <c r="G104" s="2">
        <f t="shared" si="0"/>
        <v>320.22699999999998</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4746.0200000000004</v>
      </c>
      <c r="E105" s="1">
        <v>0</v>
      </c>
      <c r="F105" s="1">
        <v>0</v>
      </c>
      <c r="G105" s="2">
        <f t="shared" si="0"/>
        <v>987.17216000000008</v>
      </c>
      <c r="H105" s="2">
        <f t="shared" si="1"/>
        <v>2.0000000000436557E-2</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775778</v>
      </c>
      <c r="D108" s="1">
        <f>'PR-RAS'!E112</f>
        <v>823609.79</v>
      </c>
      <c r="E108" s="1">
        <v>0</v>
      </c>
      <c r="F108" s="1">
        <v>0</v>
      </c>
      <c r="G108" s="2">
        <f t="shared" si="0"/>
        <v>259260.74106</v>
      </c>
      <c r="H108" s="2">
        <f t="shared" si="1"/>
        <v>0.2099999999627471</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775778</v>
      </c>
      <c r="D113" s="1">
        <f>'PR-RAS'!E117</f>
        <v>823609.79</v>
      </c>
      <c r="E113" s="1">
        <v>0</v>
      </c>
      <c r="F113" s="1">
        <v>0</v>
      </c>
      <c r="G113" s="2">
        <f t="shared" si="0"/>
        <v>271375.72896000004</v>
      </c>
      <c r="H113" s="2">
        <f t="shared" si="1"/>
        <v>0.2099999999627471</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10557943</v>
      </c>
      <c r="D120" s="1">
        <f>'PR-RAS'!E124</f>
        <v>9920662.25</v>
      </c>
      <c r="E120" s="1">
        <v>0</v>
      </c>
      <c r="F120" s="1">
        <v>0</v>
      </c>
      <c r="G120" s="2">
        <f t="shared" si="0"/>
        <v>3617512.8325</v>
      </c>
      <c r="H120" s="2">
        <f t="shared" si="1"/>
        <v>0.25</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10354985</v>
      </c>
      <c r="D121" s="1">
        <f>'PR-RAS'!E125</f>
        <v>9847752.25</v>
      </c>
      <c r="E121" s="1">
        <v>0</v>
      </c>
      <c r="F121" s="1">
        <v>0</v>
      </c>
      <c r="G121" s="2">
        <f t="shared" si="0"/>
        <v>3606058.7399999998</v>
      </c>
      <c r="H121" s="2">
        <f t="shared" si="1"/>
        <v>0.25</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10354985</v>
      </c>
      <c r="D123" s="1">
        <f>'PR-RAS'!E127</f>
        <v>9847752.25</v>
      </c>
      <c r="E123" s="1">
        <v>0</v>
      </c>
      <c r="F123" s="1">
        <v>0</v>
      </c>
      <c r="G123" s="2">
        <f t="shared" si="0"/>
        <v>3666159.719</v>
      </c>
      <c r="H123" s="2">
        <f t="shared" si="1"/>
        <v>0.25</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202958</v>
      </c>
      <c r="D124" s="1">
        <f>'PR-RAS'!E128</f>
        <v>72910</v>
      </c>
      <c r="E124" s="1">
        <v>0</v>
      </c>
      <c r="F124" s="1">
        <v>0</v>
      </c>
      <c r="G124" s="2">
        <f t="shared" si="0"/>
        <v>42899.693999999996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163656</v>
      </c>
      <c r="D125" s="1">
        <f>'PR-RAS'!E129</f>
        <v>72910</v>
      </c>
      <c r="E125" s="1">
        <v>0</v>
      </c>
      <c r="F125" s="1">
        <v>0</v>
      </c>
      <c r="G125" s="2">
        <f t="shared" si="0"/>
        <v>38375.023999999998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39302</v>
      </c>
      <c r="D126" s="1">
        <f>'PR-RAS'!E130</f>
        <v>0</v>
      </c>
      <c r="E126" s="1">
        <v>0</v>
      </c>
      <c r="F126" s="1">
        <v>0</v>
      </c>
      <c r="G126" s="2">
        <f t="shared" si="0"/>
        <v>4912.75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23472569</v>
      </c>
      <c r="D129" s="1">
        <f>'PR-RAS'!E133</f>
        <v>22465597.579999998</v>
      </c>
      <c r="E129" s="1">
        <v>0</v>
      </c>
      <c r="F129" s="1">
        <v>0</v>
      </c>
      <c r="G129" s="2">
        <f t="shared" si="0"/>
        <v>8755681.8124799989</v>
      </c>
      <c r="H129" s="2">
        <f t="shared" si="1"/>
        <v>0.42000000178813934</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2098091</v>
      </c>
      <c r="D130" s="1">
        <f>'PR-RAS'!E134</f>
        <v>1724000</v>
      </c>
      <c r="E130" s="1">
        <v>0</v>
      </c>
      <c r="F130" s="1">
        <v>0</v>
      </c>
      <c r="G130" s="2">
        <f t="shared" si="0"/>
        <v>715445.73900000006</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125091</v>
      </c>
      <c r="D131" s="1">
        <f>'PR-RAS'!E135</f>
        <v>224000</v>
      </c>
      <c r="E131" s="1">
        <v>0</v>
      </c>
      <c r="F131" s="1">
        <v>0</v>
      </c>
      <c r="G131" s="2">
        <f t="shared" si="0"/>
        <v>74501.83</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1973000</v>
      </c>
      <c r="D132" s="1">
        <f>'PR-RAS'!E136</f>
        <v>1500000</v>
      </c>
      <c r="E132" s="1">
        <v>0</v>
      </c>
      <c r="F132" s="1">
        <v>0</v>
      </c>
      <c r="G132" s="2">
        <f t="shared" si="0"/>
        <v>651463</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21374478</v>
      </c>
      <c r="D134" s="1">
        <f>'PR-RAS'!E138</f>
        <v>20741597.579999998</v>
      </c>
      <c r="E134" s="1">
        <v>0</v>
      </c>
      <c r="F134" s="1">
        <v>0</v>
      </c>
      <c r="G134" s="2">
        <f t="shared" si="0"/>
        <v>8360070.5302799996</v>
      </c>
      <c r="H134" s="2">
        <f t="shared" si="1"/>
        <v>0.42000000178813934</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47404</v>
      </c>
      <c r="D135" s="1">
        <f>'PR-RAS'!E139</f>
        <v>65077.01</v>
      </c>
      <c r="E135" s="1">
        <v>0</v>
      </c>
      <c r="F135" s="1">
        <v>0</v>
      </c>
      <c r="G135" s="2">
        <f t="shared" si="0"/>
        <v>23792.774680000002</v>
      </c>
      <c r="H135" s="2">
        <f t="shared" si="1"/>
        <v>1.0000000002037268E-2</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31200</v>
      </c>
      <c r="D136" s="1">
        <f>'PR-RAS'!E140</f>
        <v>31200</v>
      </c>
      <c r="E136" s="1">
        <v>0</v>
      </c>
      <c r="F136" s="1">
        <v>0</v>
      </c>
      <c r="G136" s="2">
        <f t="shared" si="0"/>
        <v>12636</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31200</v>
      </c>
      <c r="D142" s="1">
        <f>'PR-RAS'!E146</f>
        <v>31200</v>
      </c>
      <c r="E142" s="1">
        <v>0</v>
      </c>
      <c r="F142" s="1">
        <v>0</v>
      </c>
      <c r="G142" s="2">
        <f t="shared" si="0"/>
        <v>13197.599999999999</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16204</v>
      </c>
      <c r="D146" s="1">
        <f>'PR-RAS'!E150</f>
        <v>33877.01</v>
      </c>
      <c r="E146" s="1">
        <v>0</v>
      </c>
      <c r="F146" s="1">
        <v>0</v>
      </c>
      <c r="G146" s="2">
        <f t="shared" si="0"/>
        <v>12173.912899999999</v>
      </c>
      <c r="H146" s="2">
        <f t="shared" si="1"/>
        <v>1.0000000002037268E-2</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32733683</v>
      </c>
      <c r="D147" s="1">
        <f>'PR-RAS'!E151</f>
        <v>30845389.719999999</v>
      </c>
      <c r="E147" s="1">
        <v>0</v>
      </c>
      <c r="F147" s="1">
        <v>0</v>
      </c>
      <c r="G147" s="2">
        <f t="shared" si="0"/>
        <v>13785971.516239999</v>
      </c>
      <c r="H147" s="2">
        <f t="shared" si="1"/>
        <v>0.2800000011920929</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14659498</v>
      </c>
      <c r="D148" s="1">
        <f>'PR-RAS'!E152</f>
        <v>14845255.440000001</v>
      </c>
      <c r="E148" s="1">
        <v>0</v>
      </c>
      <c r="F148" s="1">
        <v>0</v>
      </c>
      <c r="G148" s="2">
        <f t="shared" si="0"/>
        <v>6519451.3053599996</v>
      </c>
      <c r="H148" s="2">
        <f t="shared" si="1"/>
        <v>0.44000000134110451</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12179825</v>
      </c>
      <c r="D149" s="1">
        <f>'PR-RAS'!E153</f>
        <v>12140007.210000001</v>
      </c>
      <c r="E149" s="1">
        <v>0</v>
      </c>
      <c r="F149" s="1">
        <v>0</v>
      </c>
      <c r="G149" s="2">
        <f t="shared" si="0"/>
        <v>5396056.2341600005</v>
      </c>
      <c r="H149" s="2">
        <f t="shared" si="1"/>
        <v>0.21000000089406967</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9659417</v>
      </c>
      <c r="D150" s="1">
        <f>'PR-RAS'!E154</f>
        <v>9510213.8800000008</v>
      </c>
      <c r="E150" s="1">
        <v>0</v>
      </c>
      <c r="F150" s="1">
        <v>0</v>
      </c>
      <c r="G150" s="2">
        <f t="shared" si="0"/>
        <v>4273296.8692399999</v>
      </c>
      <c r="H150" s="2">
        <f t="shared" si="1"/>
        <v>0.11999999918043613</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43035</v>
      </c>
      <c r="D151" s="1">
        <f>'PR-RAS'!E155</f>
        <v>63200</v>
      </c>
      <c r="E151" s="1">
        <v>0</v>
      </c>
      <c r="F151" s="1">
        <v>0</v>
      </c>
      <c r="G151" s="2">
        <f t="shared" si="0"/>
        <v>25415.25</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1401826</v>
      </c>
      <c r="D152" s="1">
        <f>'PR-RAS'!E156</f>
        <v>1489405.34</v>
      </c>
      <c r="E152" s="1">
        <v>0</v>
      </c>
      <c r="F152" s="1">
        <v>0</v>
      </c>
      <c r="G152" s="2">
        <f t="shared" si="0"/>
        <v>661476.13867999997</v>
      </c>
      <c r="H152" s="2">
        <f t="shared" si="1"/>
        <v>0.34000000008381903</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1075547</v>
      </c>
      <c r="D153" s="1">
        <f>'PR-RAS'!E157</f>
        <v>1077187.99</v>
      </c>
      <c r="E153" s="1">
        <v>0</v>
      </c>
      <c r="F153" s="1">
        <v>0</v>
      </c>
      <c r="G153" s="2">
        <f t="shared" si="0"/>
        <v>490948.29295999999</v>
      </c>
      <c r="H153" s="2">
        <f t="shared" si="1"/>
        <v>1.0000000009313226E-2</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485952</v>
      </c>
      <c r="D154" s="1">
        <f>'PR-RAS'!E158</f>
        <v>707265.64</v>
      </c>
      <c r="E154" s="1">
        <v>0</v>
      </c>
      <c r="F154" s="1">
        <v>0</v>
      </c>
      <c r="G154" s="2">
        <f t="shared" si="0"/>
        <v>290773.94183999998</v>
      </c>
      <c r="H154" s="2">
        <f t="shared" si="1"/>
        <v>0.35999999998603016</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1993721</v>
      </c>
      <c r="D155" s="1">
        <f>'PR-RAS'!E159</f>
        <v>1997982.59</v>
      </c>
      <c r="E155" s="1">
        <v>0</v>
      </c>
      <c r="F155" s="1">
        <v>0</v>
      </c>
      <c r="G155" s="2">
        <f t="shared" si="0"/>
        <v>922411.67171999998</v>
      </c>
      <c r="H155" s="2">
        <f t="shared" si="1"/>
        <v>0.40999999991618097</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1993721</v>
      </c>
      <c r="D157" s="1">
        <f>'PR-RAS'!E161</f>
        <v>1997982.59</v>
      </c>
      <c r="E157" s="1">
        <v>0</v>
      </c>
      <c r="F157" s="1">
        <v>0</v>
      </c>
      <c r="G157" s="2">
        <f t="shared" si="0"/>
        <v>934391.04407999991</v>
      </c>
      <c r="H157" s="2">
        <f t="shared" si="1"/>
        <v>0.40999999991618097</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17957906</v>
      </c>
      <c r="D159" s="1">
        <f>'PR-RAS'!E163</f>
        <v>15867429.35</v>
      </c>
      <c r="E159" s="1">
        <v>0</v>
      </c>
      <c r="F159" s="1">
        <v>0</v>
      </c>
      <c r="G159" s="2">
        <f t="shared" si="0"/>
        <v>7851456.8226000005</v>
      </c>
      <c r="H159" s="2">
        <f t="shared" si="1"/>
        <v>0.34999999962747097</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355029</v>
      </c>
      <c r="D160" s="1">
        <f>'PR-RAS'!E164</f>
        <v>487181.77</v>
      </c>
      <c r="E160" s="1">
        <v>0</v>
      </c>
      <c r="F160" s="1">
        <v>0</v>
      </c>
      <c r="G160" s="2">
        <f t="shared" si="0"/>
        <v>211373.41386</v>
      </c>
      <c r="H160" s="2">
        <f t="shared" si="1"/>
        <v>0.22999999998137355</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26591</v>
      </c>
      <c r="D161" s="1">
        <f>'PR-RAS'!E165</f>
        <v>67364.039999999994</v>
      </c>
      <c r="E161" s="1">
        <v>0</v>
      </c>
      <c r="F161" s="1">
        <v>0</v>
      </c>
      <c r="G161" s="2">
        <f t="shared" si="0"/>
        <v>25811.052799999998</v>
      </c>
      <c r="H161" s="2">
        <f t="shared" si="1"/>
        <v>3.9999999993597157E-2</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291938</v>
      </c>
      <c r="D162" s="1">
        <f>'PR-RAS'!E166</f>
        <v>328257.01</v>
      </c>
      <c r="E162" s="1">
        <v>0</v>
      </c>
      <c r="F162" s="1">
        <v>0</v>
      </c>
      <c r="G162" s="2">
        <f t="shared" si="0"/>
        <v>152700.77522000001</v>
      </c>
      <c r="H162" s="2">
        <f t="shared" si="1"/>
        <v>1.0000000009313226E-2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36500</v>
      </c>
      <c r="D163" s="1">
        <f>'PR-RAS'!E167</f>
        <v>91560.72</v>
      </c>
      <c r="E163" s="1">
        <v>0</v>
      </c>
      <c r="F163" s="1">
        <v>0</v>
      </c>
      <c r="G163" s="2">
        <f t="shared" si="0"/>
        <v>35578.673280000003</v>
      </c>
      <c r="H163" s="2">
        <f t="shared" si="1"/>
        <v>0.27999999999883585</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13276850</v>
      </c>
      <c r="D165" s="1">
        <f>'PR-RAS'!E169</f>
        <v>12237057.270000001</v>
      </c>
      <c r="E165" s="1">
        <v>0</v>
      </c>
      <c r="F165" s="1">
        <v>0</v>
      </c>
      <c r="G165" s="2">
        <f t="shared" si="0"/>
        <v>6191158.1845600009</v>
      </c>
      <c r="H165" s="2">
        <f t="shared" si="1"/>
        <v>0.27000000141561031</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355214</v>
      </c>
      <c r="D166" s="1">
        <f>'PR-RAS'!E170</f>
        <v>271971.57</v>
      </c>
      <c r="E166" s="1">
        <v>0</v>
      </c>
      <c r="F166" s="1">
        <v>0</v>
      </c>
      <c r="G166" s="2">
        <f t="shared" si="0"/>
        <v>148360.92810000002</v>
      </c>
      <c r="H166" s="2">
        <f t="shared" si="1"/>
        <v>0.42999999999301508</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12391861</v>
      </c>
      <c r="D167" s="1">
        <f>'PR-RAS'!E171</f>
        <v>11205634.93</v>
      </c>
      <c r="E167" s="1">
        <v>0</v>
      </c>
      <c r="F167" s="1">
        <v>0</v>
      </c>
      <c r="G167" s="2">
        <f t="shared" si="0"/>
        <v>5777319.7227600003</v>
      </c>
      <c r="H167" s="2">
        <f t="shared" si="1"/>
        <v>7.0000000298023224E-2</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450419</v>
      </c>
      <c r="D168" s="1">
        <f>'PR-RAS'!E172</f>
        <v>715392.57</v>
      </c>
      <c r="E168" s="1">
        <v>0</v>
      </c>
      <c r="F168" s="1">
        <v>0</v>
      </c>
      <c r="G168" s="2">
        <f t="shared" si="0"/>
        <v>314161.09138</v>
      </c>
      <c r="H168" s="2">
        <f t="shared" si="1"/>
        <v>0.43000000005122274</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39670</v>
      </c>
      <c r="D170" s="1">
        <f>'PR-RAS'!E174</f>
        <v>19741.990000000002</v>
      </c>
      <c r="E170" s="1">
        <v>0</v>
      </c>
      <c r="F170" s="1">
        <v>0</v>
      </c>
      <c r="G170" s="2">
        <f t="shared" si="0"/>
        <v>13377.022620000003</v>
      </c>
      <c r="H170" s="2">
        <f t="shared" si="1"/>
        <v>9.9999999983992893E-3</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39686</v>
      </c>
      <c r="D172" s="1">
        <f>'PR-RAS'!E176</f>
        <v>24316.21</v>
      </c>
      <c r="E172" s="1">
        <v>0</v>
      </c>
      <c r="F172" s="1">
        <v>0</v>
      </c>
      <c r="G172" s="2">
        <f t="shared" si="0"/>
        <v>15102.449820000002</v>
      </c>
      <c r="H172" s="2">
        <f t="shared" si="1"/>
        <v>0.20999999999912689</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2526069</v>
      </c>
      <c r="D173" s="1">
        <f>'PR-RAS'!E177</f>
        <v>2657791.11</v>
      </c>
      <c r="E173" s="1">
        <v>0</v>
      </c>
      <c r="F173" s="1">
        <v>0</v>
      </c>
      <c r="G173" s="2">
        <f t="shared" si="0"/>
        <v>1348764.00984</v>
      </c>
      <c r="H173" s="2">
        <f t="shared" si="1"/>
        <v>0.10999999986961484</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272600</v>
      </c>
      <c r="D174" s="1">
        <f>'PR-RAS'!E178</f>
        <v>275912.32000000001</v>
      </c>
      <c r="E174" s="1">
        <v>0</v>
      </c>
      <c r="F174" s="1">
        <v>0</v>
      </c>
      <c r="G174" s="2">
        <f t="shared" si="0"/>
        <v>142625.46271999998</v>
      </c>
      <c r="H174" s="2">
        <f t="shared" si="1"/>
        <v>0.32000000000698492</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372583</v>
      </c>
      <c r="D175" s="1">
        <f>'PR-RAS'!E179</f>
        <v>403631.7</v>
      </c>
      <c r="E175" s="1">
        <v>0</v>
      </c>
      <c r="F175" s="1">
        <v>0</v>
      </c>
      <c r="G175" s="2">
        <f t="shared" si="0"/>
        <v>205293.27359999996</v>
      </c>
      <c r="H175" s="2">
        <f t="shared" si="1"/>
        <v>0.29999999998835847</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61666</v>
      </c>
      <c r="D176" s="1">
        <f>'PR-RAS'!E180</f>
        <v>56696.1</v>
      </c>
      <c r="E176" s="1">
        <v>0</v>
      </c>
      <c r="F176" s="1">
        <v>0</v>
      </c>
      <c r="G176" s="2">
        <f t="shared" si="0"/>
        <v>30635.185000000001</v>
      </c>
      <c r="H176" s="2">
        <f t="shared" si="1"/>
        <v>9.9999999998544808E-2</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118962</v>
      </c>
      <c r="D177" s="1">
        <f>'PR-RAS'!E181</f>
        <v>152359.43</v>
      </c>
      <c r="E177" s="1">
        <v>0</v>
      </c>
      <c r="F177" s="1">
        <v>0</v>
      </c>
      <c r="G177" s="2">
        <f t="shared" si="0"/>
        <v>74567.831359999996</v>
      </c>
      <c r="H177" s="2">
        <f t="shared" si="1"/>
        <v>0.42999999999301508</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96807</v>
      </c>
      <c r="D178" s="1">
        <f>'PR-RAS'!E182</f>
        <v>100103.11</v>
      </c>
      <c r="E178" s="1">
        <v>0</v>
      </c>
      <c r="F178" s="1">
        <v>0</v>
      </c>
      <c r="G178" s="2">
        <f t="shared" si="0"/>
        <v>52571.339939999991</v>
      </c>
      <c r="H178" s="2">
        <f t="shared" si="1"/>
        <v>0.11000000000058208</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419074</v>
      </c>
      <c r="D179" s="1">
        <f>'PR-RAS'!E183</f>
        <v>467668.45</v>
      </c>
      <c r="E179" s="1">
        <v>0</v>
      </c>
      <c r="F179" s="1">
        <v>0</v>
      </c>
      <c r="G179" s="2">
        <f t="shared" si="0"/>
        <v>241085.14019999997</v>
      </c>
      <c r="H179" s="2">
        <f t="shared" si="1"/>
        <v>0.45000000001164153</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544302</v>
      </c>
      <c r="D180" s="1">
        <f>'PR-RAS'!E184</f>
        <v>447285.93</v>
      </c>
      <c r="E180" s="1">
        <v>0</v>
      </c>
      <c r="F180" s="1">
        <v>0</v>
      </c>
      <c r="G180" s="2">
        <f t="shared" si="0"/>
        <v>257558.42093999995</v>
      </c>
      <c r="H180" s="2">
        <f t="shared" si="1"/>
        <v>7.0000000006984919E-2</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187546</v>
      </c>
      <c r="D181" s="1">
        <f>'PR-RAS'!E185</f>
        <v>199747.5</v>
      </c>
      <c r="E181" s="1">
        <v>0</v>
      </c>
      <c r="F181" s="1">
        <v>0</v>
      </c>
      <c r="G181" s="2">
        <f t="shared" si="0"/>
        <v>105667.37999999999</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452529</v>
      </c>
      <c r="D182" s="1">
        <f>'PR-RAS'!E186</f>
        <v>554386.56999999995</v>
      </c>
      <c r="E182" s="1">
        <v>0</v>
      </c>
      <c r="F182" s="1">
        <v>0</v>
      </c>
      <c r="G182" s="2">
        <f t="shared" si="0"/>
        <v>282595.68733999995</v>
      </c>
      <c r="H182" s="2">
        <f t="shared" si="1"/>
        <v>0.43000000005122274</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1799958</v>
      </c>
      <c r="D184" s="1">
        <f>'PR-RAS'!E188</f>
        <v>485399.2</v>
      </c>
      <c r="E184" s="1">
        <v>0</v>
      </c>
      <c r="F184" s="1">
        <v>0</v>
      </c>
      <c r="G184" s="2">
        <f t="shared" si="0"/>
        <v>507048.42119999998</v>
      </c>
      <c r="H184" s="2">
        <f t="shared" si="1"/>
        <v>0.20000000001164153</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67829</v>
      </c>
      <c r="D185" s="1">
        <f>'PR-RAS'!E189</f>
        <v>65685.14</v>
      </c>
      <c r="E185" s="1">
        <v>0</v>
      </c>
      <c r="F185" s="1">
        <v>0</v>
      </c>
      <c r="G185" s="2">
        <f t="shared" si="0"/>
        <v>36652.667520000003</v>
      </c>
      <c r="H185" s="2">
        <f t="shared" si="1"/>
        <v>0.13999999999941792</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63798</v>
      </c>
      <c r="D186" s="1">
        <f>'PR-RAS'!E190</f>
        <v>73911.37</v>
      </c>
      <c r="E186" s="1">
        <v>0</v>
      </c>
      <c r="F186" s="1">
        <v>0</v>
      </c>
      <c r="G186" s="2">
        <f t="shared" si="0"/>
        <v>39149.836899999995</v>
      </c>
      <c r="H186" s="2">
        <f t="shared" si="1"/>
        <v>0.36999999999534339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24207</v>
      </c>
      <c r="D187" s="1">
        <f>'PR-RAS'!E191</f>
        <v>27730.29</v>
      </c>
      <c r="E187" s="1">
        <v>0</v>
      </c>
      <c r="F187" s="1">
        <v>0</v>
      </c>
      <c r="G187" s="2">
        <f t="shared" si="0"/>
        <v>14818.169879999999</v>
      </c>
      <c r="H187" s="2">
        <f t="shared" si="1"/>
        <v>0.29000000000087311</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10635</v>
      </c>
      <c r="D188" s="1">
        <f>'PR-RAS'!E192</f>
        <v>13121</v>
      </c>
      <c r="E188" s="1">
        <v>0</v>
      </c>
      <c r="F188" s="1">
        <v>0</v>
      </c>
      <c r="G188" s="2">
        <f t="shared" si="0"/>
        <v>6895.9989999999998</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20119</v>
      </c>
      <c r="D189" s="1">
        <f>'PR-RAS'!E193</f>
        <v>22953.040000000001</v>
      </c>
      <c r="E189" s="1">
        <v>0</v>
      </c>
      <c r="F189" s="1">
        <v>0</v>
      </c>
      <c r="G189" s="2">
        <f t="shared" si="0"/>
        <v>12412.715040000001</v>
      </c>
      <c r="H189" s="2">
        <f t="shared" si="1"/>
        <v>4.0000000000873115E-2</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1613370</v>
      </c>
      <c r="D191" s="1">
        <f>'PR-RAS'!E195</f>
        <v>281998.36</v>
      </c>
      <c r="E191" s="1">
        <v>0</v>
      </c>
      <c r="F191" s="1">
        <v>0</v>
      </c>
      <c r="G191" s="2">
        <f t="shared" si="0"/>
        <v>413699.67679999996</v>
      </c>
      <c r="H191" s="2">
        <f t="shared" si="1"/>
        <v>0.35999999998603016</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42079</v>
      </c>
      <c r="D192" s="1">
        <f>'PR-RAS'!E196</f>
        <v>48504.93</v>
      </c>
      <c r="E192" s="1">
        <v>0</v>
      </c>
      <c r="F192" s="1">
        <v>0</v>
      </c>
      <c r="G192" s="2">
        <f t="shared" si="0"/>
        <v>26565.972259999999</v>
      </c>
      <c r="H192" s="2">
        <f t="shared" si="1"/>
        <v>6.9999999999708962E-2</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42079</v>
      </c>
      <c r="D206" s="1">
        <f>'PR-RAS'!E210</f>
        <v>48504.93</v>
      </c>
      <c r="E206" s="1">
        <v>0</v>
      </c>
      <c r="F206" s="1">
        <v>0</v>
      </c>
      <c r="G206" s="2">
        <f t="shared" si="0"/>
        <v>28513.216299999996</v>
      </c>
      <c r="H206" s="2">
        <f t="shared" si="1"/>
        <v>6.9999999999708962E-2</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41179</v>
      </c>
      <c r="D207" s="1">
        <f>'PR-RAS'!E211</f>
        <v>47090.22</v>
      </c>
      <c r="E207" s="1">
        <v>0</v>
      </c>
      <c r="F207" s="1">
        <v>0</v>
      </c>
      <c r="G207" s="2">
        <f t="shared" si="0"/>
        <v>27884.04464</v>
      </c>
      <c r="H207" s="2">
        <f t="shared" si="1"/>
        <v>0.22000000000116415</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23</v>
      </c>
      <c r="D208" s="1">
        <f>'PR-RAS'!E212</f>
        <v>0</v>
      </c>
      <c r="E208" s="1">
        <v>0</v>
      </c>
      <c r="F208" s="1">
        <v>0</v>
      </c>
      <c r="G208" s="2">
        <f t="shared" si="0"/>
        <v>4.7610000000000001</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877</v>
      </c>
      <c r="D209" s="1">
        <f>'PR-RAS'!E213</f>
        <v>1414.71</v>
      </c>
      <c r="E209" s="1">
        <v>0</v>
      </c>
      <c r="F209" s="1">
        <v>0</v>
      </c>
      <c r="G209" s="2">
        <f t="shared" si="0"/>
        <v>770.93535999999995</v>
      </c>
      <c r="H209" s="2">
        <f t="shared" si="1"/>
        <v>0.28999999999996362</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74200</v>
      </c>
      <c r="D259" s="1">
        <f>'PR-RAS'!E263</f>
        <v>84200</v>
      </c>
      <c r="E259" s="1">
        <v>0</v>
      </c>
      <c r="F259" s="1">
        <v>0</v>
      </c>
      <c r="G259" s="2">
        <f t="shared" si="0"/>
        <v>62590.8</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74200</v>
      </c>
      <c r="D260" s="1">
        <f>'PR-RAS'!E264</f>
        <v>74200</v>
      </c>
      <c r="E260" s="1">
        <v>0</v>
      </c>
      <c r="F260" s="1">
        <v>0</v>
      </c>
      <c r="G260" s="2">
        <f t="shared" si="0"/>
        <v>57653.4</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74200</v>
      </c>
      <c r="D261" s="1">
        <f>'PR-RAS'!E265</f>
        <v>74200</v>
      </c>
      <c r="E261" s="1">
        <v>0</v>
      </c>
      <c r="F261" s="1">
        <v>0</v>
      </c>
      <c r="G261" s="2">
        <f t="shared" si="0"/>
        <v>57876</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10000</v>
      </c>
      <c r="E269" s="1">
        <v>0</v>
      </c>
      <c r="F269" s="1">
        <v>0</v>
      </c>
      <c r="G269" s="2">
        <f t="shared" si="8"/>
        <v>5360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10000</v>
      </c>
      <c r="E274" s="1">
        <v>0</v>
      </c>
      <c r="F274" s="1">
        <v>0</v>
      </c>
      <c r="G274" s="2">
        <f t="shared" si="8"/>
        <v>5460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32733683</v>
      </c>
      <c r="D285" s="1">
        <f>'PR-RAS'!E289</f>
        <v>30845389.719999999</v>
      </c>
      <c r="E285" s="1">
        <v>0</v>
      </c>
      <c r="F285" s="1">
        <v>0</v>
      </c>
      <c r="G285" s="2">
        <f t="shared" si="8"/>
        <v>26816547.332959998</v>
      </c>
      <c r="H285" s="2">
        <f t="shared" si="9"/>
        <v>0.2800000011920929</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2782231</v>
      </c>
      <c r="D286" s="1">
        <f>'PR-RAS'!E290</f>
        <v>3217279.7899999991</v>
      </c>
      <c r="E286" s="1">
        <v>0</v>
      </c>
      <c r="F286" s="1">
        <v>0</v>
      </c>
      <c r="G286" s="2">
        <f t="shared" si="8"/>
        <v>2626785.3152999994</v>
      </c>
      <c r="H286" s="2">
        <f t="shared" si="9"/>
        <v>0.21000000089406967</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2035</v>
      </c>
      <c r="D293" s="1">
        <f>'PR-RAS'!E298</f>
        <v>0</v>
      </c>
      <c r="E293" s="1">
        <v>0</v>
      </c>
      <c r="F293" s="1">
        <v>0</v>
      </c>
      <c r="G293" s="2">
        <f t="shared" si="8"/>
        <v>594.21999999999991</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2035</v>
      </c>
      <c r="D306" s="1">
        <f>'PR-RAS'!E311</f>
        <v>0</v>
      </c>
      <c r="E306" s="1">
        <v>0</v>
      </c>
      <c r="F306" s="1">
        <v>0</v>
      </c>
      <c r="G306" s="2">
        <f t="shared" si="8"/>
        <v>620.67499999999995</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2035</v>
      </c>
      <c r="D321" s="1">
        <f>'PR-RAS'!E326</f>
        <v>0</v>
      </c>
      <c r="E321" s="1">
        <v>0</v>
      </c>
      <c r="F321" s="1">
        <v>0</v>
      </c>
      <c r="G321" s="2">
        <f t="shared" si="8"/>
        <v>651.20000000000005</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2035</v>
      </c>
      <c r="D322" s="1">
        <f>'PR-RAS'!E327</f>
        <v>0</v>
      </c>
      <c r="E322" s="1">
        <v>0</v>
      </c>
      <c r="F322" s="1">
        <v>0</v>
      </c>
      <c r="G322" s="2">
        <f t="shared" si="8"/>
        <v>653.23500000000001</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6750028</v>
      </c>
      <c r="D345" s="1">
        <f>'PR-RAS'!E350</f>
        <v>1560108.5500000003</v>
      </c>
      <c r="E345" s="1">
        <v>0</v>
      </c>
      <c r="F345" s="1">
        <v>0</v>
      </c>
      <c r="G345" s="2">
        <f t="shared" si="8"/>
        <v>3395364.3144</v>
      </c>
      <c r="H345" s="2">
        <f t="shared" si="9"/>
        <v>0.44999999972060323</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6737658</v>
      </c>
      <c r="D358" s="1">
        <f>'PR-RAS'!E363</f>
        <v>1560108.5500000003</v>
      </c>
      <c r="E358" s="1">
        <v>0</v>
      </c>
      <c r="F358" s="1">
        <v>0</v>
      </c>
      <c r="G358" s="2">
        <f t="shared" si="8"/>
        <v>3519261.4107000004</v>
      </c>
      <c r="H358" s="2">
        <f t="shared" si="9"/>
        <v>0.44999999972060323</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6263246</v>
      </c>
      <c r="D359" s="1">
        <f>'PR-RAS'!E364</f>
        <v>1109753.1100000001</v>
      </c>
      <c r="E359" s="1">
        <v>0</v>
      </c>
      <c r="F359" s="1">
        <v>0</v>
      </c>
      <c r="G359" s="2">
        <f t="shared" si="8"/>
        <v>3036825.29476</v>
      </c>
      <c r="H359" s="2">
        <f t="shared" si="9"/>
        <v>0.11000000010244548</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6263246</v>
      </c>
      <c r="D361" s="1">
        <f>'PR-RAS'!E366</f>
        <v>1109753.1100000001</v>
      </c>
      <c r="E361" s="1">
        <v>0</v>
      </c>
      <c r="F361" s="1">
        <v>0</v>
      </c>
      <c r="G361" s="2">
        <f t="shared" si="8"/>
        <v>3053790.7992000002</v>
      </c>
      <c r="H361" s="2">
        <f t="shared" si="9"/>
        <v>0.11000000010244548</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336912</v>
      </c>
      <c r="D364" s="1">
        <f>'PR-RAS'!E369</f>
        <v>450355.44000000006</v>
      </c>
      <c r="E364" s="1">
        <v>0</v>
      </c>
      <c r="F364" s="1">
        <v>0</v>
      </c>
      <c r="G364" s="2">
        <f t="shared" si="8"/>
        <v>449257.10544000001</v>
      </c>
      <c r="H364" s="2">
        <f t="shared" si="9"/>
        <v>0.44000000006053597</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181038</v>
      </c>
      <c r="D365" s="1">
        <f>'PR-RAS'!E370</f>
        <v>82169.990000000005</v>
      </c>
      <c r="E365" s="1">
        <v>0</v>
      </c>
      <c r="F365" s="1">
        <v>0</v>
      </c>
      <c r="G365" s="2">
        <f t="shared" si="8"/>
        <v>125717.58471999998</v>
      </c>
      <c r="H365" s="2">
        <f t="shared" si="9"/>
        <v>9.9999999947613105E-3</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104361</v>
      </c>
      <c r="D367" s="1">
        <f>'PR-RAS'!E372</f>
        <v>143883.6</v>
      </c>
      <c r="E367" s="1">
        <v>0</v>
      </c>
      <c r="F367" s="1">
        <v>0</v>
      </c>
      <c r="G367" s="2">
        <f t="shared" si="8"/>
        <v>143518.92120000001</v>
      </c>
      <c r="H367" s="2">
        <f t="shared" si="9"/>
        <v>0.39999999999417923</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51513</v>
      </c>
      <c r="D368" s="1">
        <f>'PR-RAS'!E373</f>
        <v>224301.85</v>
      </c>
      <c r="E368" s="1">
        <v>0</v>
      </c>
      <c r="F368" s="1">
        <v>0</v>
      </c>
      <c r="G368" s="2">
        <f t="shared" si="8"/>
        <v>183542.82889999999</v>
      </c>
      <c r="H368" s="2">
        <f t="shared" si="9"/>
        <v>0.14999999999417923</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137500</v>
      </c>
      <c r="D386" s="1">
        <f>'PR-RAS'!E391</f>
        <v>0</v>
      </c>
      <c r="E386" s="1">
        <v>0</v>
      </c>
      <c r="F386" s="1">
        <v>0</v>
      </c>
      <c r="G386" s="2">
        <f t="shared" si="8"/>
        <v>52937.5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137500</v>
      </c>
      <c r="D388" s="1">
        <f>'PR-RAS'!E393</f>
        <v>0</v>
      </c>
      <c r="E388" s="1">
        <v>0</v>
      </c>
      <c r="F388" s="1">
        <v>0</v>
      </c>
      <c r="G388" s="2">
        <f t="shared" si="8"/>
        <v>53212.5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12370</v>
      </c>
      <c r="D397" s="1">
        <f>'PR-RAS'!E402</f>
        <v>0</v>
      </c>
      <c r="E397" s="1">
        <v>0</v>
      </c>
      <c r="F397" s="1">
        <v>0</v>
      </c>
      <c r="G397" s="2">
        <f t="shared" si="8"/>
        <v>4898.5200000000004</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12370</v>
      </c>
      <c r="D398" s="1">
        <f>'PR-RAS'!E403</f>
        <v>0</v>
      </c>
      <c r="E398" s="1">
        <v>0</v>
      </c>
      <c r="F398" s="1">
        <v>0</v>
      </c>
      <c r="G398" s="2">
        <f t="shared" si="8"/>
        <v>4910.8900000000003</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6747993</v>
      </c>
      <c r="D403" s="1">
        <f>'PR-RAS'!E408</f>
        <v>1560108.5500000003</v>
      </c>
      <c r="E403" s="1">
        <v>0</v>
      </c>
      <c r="F403" s="1">
        <v>0</v>
      </c>
      <c r="G403" s="2">
        <f t="shared" si="8"/>
        <v>3967020.460200001</v>
      </c>
      <c r="H403" s="2">
        <f t="shared" si="9"/>
        <v>0.44999999972060323</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35517949</v>
      </c>
      <c r="D407" s="1">
        <f>'PR-RAS'!E412</f>
        <v>34062669.509999998</v>
      </c>
      <c r="E407" s="1">
        <v>0</v>
      </c>
      <c r="F407" s="1">
        <v>0</v>
      </c>
      <c r="G407" s="2">
        <f t="shared" si="8"/>
        <v>42079174.936120003</v>
      </c>
      <c r="H407" s="2">
        <f t="shared" si="9"/>
        <v>0.49000000208616257</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39483711</v>
      </c>
      <c r="D408" s="1">
        <f>'PR-RAS'!E413</f>
        <v>32405498.27</v>
      </c>
      <c r="E408" s="1">
        <v>0</v>
      </c>
      <c r="F408" s="1">
        <v>0</v>
      </c>
      <c r="G408" s="2">
        <f t="shared" si="8"/>
        <v>42447945.968779996</v>
      </c>
      <c r="H408" s="2">
        <f t="shared" si="9"/>
        <v>0.26999999955296516</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1657171.2399999984</v>
      </c>
      <c r="E409" s="1">
        <v>0</v>
      </c>
      <c r="F409" s="1">
        <v>0</v>
      </c>
      <c r="G409" s="2">
        <f t="shared" si="8"/>
        <v>1352251.7318399986</v>
      </c>
      <c r="H409" s="2">
        <f t="shared" si="9"/>
        <v>0.23999999836087227</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3965762</v>
      </c>
      <c r="D410" s="1">
        <f>'PR-RAS'!E415</f>
        <v>0</v>
      </c>
      <c r="E410" s="1">
        <v>0</v>
      </c>
      <c r="F410" s="1">
        <v>0</v>
      </c>
      <c r="G410" s="2">
        <f t="shared" si="8"/>
        <v>1621996.6579999998</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688249</v>
      </c>
      <c r="D632" s="1">
        <f>'PR-RAS'!E638</f>
        <v>4654010.53</v>
      </c>
      <c r="E632" s="1">
        <v>0</v>
      </c>
      <c r="F632" s="1">
        <v>0</v>
      </c>
      <c r="G632" s="2">
        <f t="shared" si="10"/>
        <v>6307646.4078600006</v>
      </c>
      <c r="H632" s="2">
        <f t="shared" si="11"/>
        <v>0.46999999973922968</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35517949</v>
      </c>
      <c r="D633" s="1">
        <f>'PR-RAS'!E639</f>
        <v>34062669.509999998</v>
      </c>
      <c r="E633" s="1">
        <v>0</v>
      </c>
      <c r="F633" s="1">
        <v>0</v>
      </c>
      <c r="G633" s="2">
        <f t="shared" si="10"/>
        <v>65502558.028639995</v>
      </c>
      <c r="H633" s="2">
        <f t="shared" si="11"/>
        <v>0.49000000208616257</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39483711</v>
      </c>
      <c r="D634" s="1">
        <f>'PR-RAS'!E640</f>
        <v>32405498.27</v>
      </c>
      <c r="E634" s="1">
        <v>0</v>
      </c>
      <c r="F634" s="1">
        <v>0</v>
      </c>
      <c r="G634" s="2">
        <f t="shared" si="10"/>
        <v>66018549.872819997</v>
      </c>
      <c r="H634" s="2">
        <f t="shared" si="11"/>
        <v>0.26999999955296516</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1657171.2399999984</v>
      </c>
      <c r="E635" s="1">
        <v>0</v>
      </c>
      <c r="F635" s="1">
        <v>0</v>
      </c>
      <c r="G635" s="2">
        <f t="shared" si="10"/>
        <v>2101293.132319998</v>
      </c>
      <c r="H635" s="2">
        <f t="shared" si="11"/>
        <v>0.23999999836087227</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3965762</v>
      </c>
      <c r="D636" s="1">
        <f>'PR-RAS'!E642</f>
        <v>0</v>
      </c>
      <c r="E636" s="1">
        <v>0</v>
      </c>
      <c r="F636" s="1">
        <v>0</v>
      </c>
      <c r="G636" s="2">
        <f t="shared" si="10"/>
        <v>2518258.87</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688249</v>
      </c>
      <c r="D638" s="1">
        <f>'PR-RAS'!E644</f>
        <v>4654010.53</v>
      </c>
      <c r="E638" s="1">
        <v>0</v>
      </c>
      <c r="F638" s="1">
        <v>0</v>
      </c>
      <c r="G638" s="2">
        <f t="shared" si="10"/>
        <v>6367624.0282200007</v>
      </c>
      <c r="H638" s="2">
        <f t="shared" si="11"/>
        <v>0.46999999973922968</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4654011</v>
      </c>
      <c r="D640" s="1">
        <f>'PR-RAS'!E646</f>
        <v>2996839.2900000019</v>
      </c>
      <c r="E640" s="1">
        <v>0</v>
      </c>
      <c r="F640" s="1">
        <v>0</v>
      </c>
      <c r="G640" s="2">
        <f t="shared" si="10"/>
        <v>6803873.6416200027</v>
      </c>
      <c r="H640" s="2">
        <f t="shared" si="11"/>
        <v>0.29000000189989805</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1596016.12</v>
      </c>
      <c r="E641" s="1">
        <v>0</v>
      </c>
      <c r="F641" s="1">
        <v>0</v>
      </c>
      <c r="G641" s="2">
        <f t="shared" si="10"/>
        <v>2042900.6336000003</v>
      </c>
      <c r="H641" s="2">
        <f t="shared" si="11"/>
        <v>0.12000000011175871</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4203308</v>
      </c>
      <c r="D642" s="1">
        <f>'PR-RAS'!E649</f>
        <v>2373953.4900000002</v>
      </c>
      <c r="E642" s="1">
        <v>0</v>
      </c>
      <c r="F642" s="1">
        <v>0</v>
      </c>
      <c r="G642" s="2">
        <f t="shared" si="10"/>
        <v>5737728.8021800006</v>
      </c>
      <c r="H642" s="2">
        <f t="shared" si="11"/>
        <v>0.49000000022351742</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36625795</v>
      </c>
      <c r="D643" s="1">
        <f>'PR-RAS'!E650</f>
        <v>35549484.369999997</v>
      </c>
      <c r="E643" s="1">
        <v>0</v>
      </c>
      <c r="F643" s="1">
        <v>0</v>
      </c>
      <c r="G643" s="2">
        <f t="shared" si="10"/>
        <v>69159298.321079999</v>
      </c>
      <c r="H643" s="2">
        <f t="shared" si="11"/>
        <v>0.36999999731779099</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38455150</v>
      </c>
      <c r="D644" s="1">
        <f>'PR-RAS'!E651</f>
        <v>35631582.969999999</v>
      </c>
      <c r="E644" s="1">
        <v>0</v>
      </c>
      <c r="F644" s="1">
        <v>0</v>
      </c>
      <c r="G644" s="2">
        <f t="shared" si="10"/>
        <v>70548877.149419993</v>
      </c>
      <c r="H644" s="2">
        <f t="shared" si="11"/>
        <v>3.0000001192092896E-2</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2373953</v>
      </c>
      <c r="D645" s="1">
        <f>'PR-RAS'!E652</f>
        <v>2291854.8900000006</v>
      </c>
      <c r="E645" s="1">
        <v>0</v>
      </c>
      <c r="F645" s="1">
        <v>0</v>
      </c>
      <c r="G645" s="2">
        <f t="shared" si="10"/>
        <v>4480734.8303200006</v>
      </c>
      <c r="H645" s="2">
        <f t="shared" si="11"/>
        <v>0.10999999940395355</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76</v>
      </c>
      <c r="D647" s="1">
        <f>'PR-RAS'!E654</f>
        <v>80</v>
      </c>
      <c r="E647" s="1">
        <v>0</v>
      </c>
      <c r="F647" s="1">
        <v>0</v>
      </c>
      <c r="G647" s="2">
        <f t="shared" si="10"/>
        <v>152.45600000000002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70</v>
      </c>
      <c r="D649" s="1">
        <f>'PR-RAS'!E656</f>
        <v>71</v>
      </c>
      <c r="E649" s="1">
        <v>0</v>
      </c>
      <c r="F649" s="1">
        <v>0</v>
      </c>
      <c r="G649" s="2">
        <f t="shared" si="10"/>
        <v>137.376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280881</v>
      </c>
      <c r="D662" s="1">
        <f>'PR-RAS'!E669</f>
        <v>66918.240000000005</v>
      </c>
      <c r="E662" s="1">
        <v>0</v>
      </c>
      <c r="F662" s="1">
        <v>0</v>
      </c>
      <c r="G662" s="2">
        <f t="shared" si="10"/>
        <v>274128.25427999999</v>
      </c>
      <c r="H662" s="2">
        <f t="shared" si="11"/>
        <v>0.24000000000523869</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282331.78999999998</v>
      </c>
      <c r="E668" s="1">
        <v>0</v>
      </c>
      <c r="F668" s="1">
        <v>0</v>
      </c>
      <c r="G668" s="2">
        <f t="shared" si="10"/>
        <v>376630.60785999999</v>
      </c>
      <c r="H668" s="2">
        <f t="shared" si="11"/>
        <v>0.21000000002095476</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210000</v>
      </c>
      <c r="D669" s="1">
        <f>'PR-RAS'!E676</f>
        <v>210000</v>
      </c>
      <c r="E669" s="1">
        <v>0</v>
      </c>
      <c r="F669" s="1">
        <v>0</v>
      </c>
      <c r="G669" s="2">
        <f t="shared" si="10"/>
        <v>420840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118209</v>
      </c>
      <c r="D687" s="1">
        <f>'PR-RAS'!E694</f>
        <v>131895.69</v>
      </c>
      <c r="E687" s="1">
        <v>0</v>
      </c>
      <c r="F687" s="1">
        <v>0</v>
      </c>
      <c r="G687" s="2">
        <f t="shared" si="10"/>
        <v>262052.26068000004</v>
      </c>
      <c r="H687" s="2">
        <f t="shared" si="11"/>
        <v>0.30999999999767169</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1252</v>
      </c>
      <c r="D690" s="1">
        <f>'PR-RAS'!E697</f>
        <v>77110.44</v>
      </c>
      <c r="E690" s="1">
        <v>0</v>
      </c>
      <c r="F690" s="1">
        <v>0</v>
      </c>
      <c r="G690" s="2">
        <f t="shared" si="10"/>
        <v>107120.81431999999</v>
      </c>
      <c r="H690" s="2">
        <f t="shared" si="11"/>
        <v>0.44000000000232831</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20493</v>
      </c>
      <c r="D703" s="1">
        <f>'PR-RAS'!E710</f>
        <v>21570.91</v>
      </c>
      <c r="E703" s="1">
        <v>0</v>
      </c>
      <c r="F703" s="1">
        <v>0</v>
      </c>
      <c r="G703" s="2">
        <f t="shared" si="10"/>
        <v>44671.643639999995</v>
      </c>
      <c r="H703" s="2">
        <f t="shared" si="11"/>
        <v>9.0000000000145519E-2</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24178</v>
      </c>
      <c r="D709" s="1">
        <f>'PR-RAS'!E716</f>
        <v>0</v>
      </c>
      <c r="E709" s="1">
        <v>0</v>
      </c>
      <c r="F709" s="1">
        <v>0</v>
      </c>
      <c r="G709" s="2">
        <f t="shared" si="10"/>
        <v>17118.023999999998</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23282</v>
      </c>
      <c r="D710" s="1">
        <f>'PR-RAS'!E717</f>
        <v>41249.040000000001</v>
      </c>
      <c r="E710" s="1">
        <v>0</v>
      </c>
      <c r="F710" s="1">
        <v>0</v>
      </c>
      <c r="G710" s="2">
        <f t="shared" si="10"/>
        <v>74998.076719999997</v>
      </c>
      <c r="H710" s="2">
        <f t="shared" si="11"/>
        <v>4.0000000000873115E-2</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273760</v>
      </c>
      <c r="D711" s="1">
        <f>'PR-RAS'!E718</f>
        <v>320692.51</v>
      </c>
      <c r="E711" s="1">
        <v>0</v>
      </c>
      <c r="F711" s="1">
        <v>0</v>
      </c>
      <c r="G711" s="2">
        <f t="shared" si="10"/>
        <v>649752.96419999993</v>
      </c>
      <c r="H711" s="2">
        <f t="shared" si="11"/>
        <v>0.48999999999068677</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41025</v>
      </c>
      <c r="E713" s="1">
        <v>0</v>
      </c>
      <c r="F713" s="1">
        <v>0</v>
      </c>
      <c r="G713" s="2">
        <f t="shared" si="10"/>
        <v>58419.6</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58252</v>
      </c>
      <c r="D714" s="1">
        <f>'PR-RAS'!E721</f>
        <v>79200.86</v>
      </c>
      <c r="E714" s="1">
        <v>0</v>
      </c>
      <c r="F714" s="1">
        <v>0</v>
      </c>
      <c r="G714" s="2">
        <f t="shared" si="10"/>
        <v>154474.10235999999</v>
      </c>
      <c r="H714" s="2">
        <f t="shared" si="11"/>
        <v>0.13999999999941792</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67829</v>
      </c>
      <c r="D718" s="1">
        <f>'PR-RAS'!E725</f>
        <v>65685.14</v>
      </c>
      <c r="E718" s="1">
        <v>0</v>
      </c>
      <c r="F718" s="1">
        <v>0</v>
      </c>
      <c r="G718" s="2">
        <f t="shared" si="10"/>
        <v>142825.88376</v>
      </c>
      <c r="H718" s="2">
        <f t="shared" si="11"/>
        <v>0.13999999999941792</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10235</v>
      </c>
      <c r="D719" s="1">
        <f>'PR-RAS'!E726</f>
        <v>10234.84</v>
      </c>
      <c r="E719" s="1">
        <v>0</v>
      </c>
      <c r="F719" s="1">
        <v>0</v>
      </c>
      <c r="G719" s="2">
        <f t="shared" si="10"/>
        <v>22045.96024</v>
      </c>
      <c r="H719" s="2">
        <f t="shared" si="11"/>
        <v>0.15999999999985448</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49825657</v>
      </c>
      <c r="D984" s="6">
        <f>BILANCA!E6</f>
        <v>49813177.540000007</v>
      </c>
      <c r="E984" s="6">
        <v>0</v>
      </c>
      <c r="F984" s="6">
        <v>0</v>
      </c>
      <c r="G984" s="7">
        <f t="shared" ref="G984:G1241" si="22">B984/1000*C984+B984/500*D984</f>
        <v>149452.01208000001</v>
      </c>
      <c r="H984" s="7">
        <f t="shared" si="19"/>
        <v>0.45999999344348907</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37580012</v>
      </c>
      <c r="D985" s="1">
        <f>BILANCA!E7</f>
        <v>39916887.340000004</v>
      </c>
      <c r="E985" s="1">
        <v>0</v>
      </c>
      <c r="F985" s="1">
        <v>0</v>
      </c>
      <c r="G985" s="2">
        <f t="shared" si="22"/>
        <v>234827.57336000001</v>
      </c>
      <c r="H985" s="2">
        <f t="shared" si="19"/>
        <v>0.34000000357627869</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4166548</v>
      </c>
      <c r="D986" s="1">
        <f>BILANCA!E8</f>
        <v>4136752.8600000003</v>
      </c>
      <c r="E986" s="1">
        <v>0</v>
      </c>
      <c r="F986" s="1">
        <v>0</v>
      </c>
      <c r="G986" s="2">
        <f t="shared" si="22"/>
        <v>37320.161160000003</v>
      </c>
      <c r="H986" s="2">
        <f t="shared" si="19"/>
        <v>0.13999999966472387</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4096000</v>
      </c>
      <c r="D987" s="1">
        <f>BILANCA!E9</f>
        <v>4096000</v>
      </c>
      <c r="E987" s="1">
        <v>0</v>
      </c>
      <c r="F987" s="1">
        <v>0</v>
      </c>
      <c r="G987" s="2">
        <f t="shared" si="22"/>
        <v>49152</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655470</v>
      </c>
      <c r="D988" s="1">
        <f>BILANCA!E10</f>
        <v>655470.23</v>
      </c>
      <c r="E988" s="1">
        <v>0</v>
      </c>
      <c r="F988" s="1">
        <v>0</v>
      </c>
      <c r="G988" s="2">
        <f t="shared" si="22"/>
        <v>9832.0522999999994</v>
      </c>
      <c r="H988" s="2">
        <f t="shared" si="19"/>
        <v>0.22999999998137355</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584922</v>
      </c>
      <c r="D989" s="1">
        <f>BILANCA!E11</f>
        <v>614717.37</v>
      </c>
      <c r="E989" s="1">
        <v>0</v>
      </c>
      <c r="F989" s="1">
        <v>0</v>
      </c>
      <c r="G989" s="2">
        <f t="shared" si="22"/>
        <v>10886.140439999999</v>
      </c>
      <c r="H989" s="2">
        <f t="shared" si="19"/>
        <v>0.36999999999534339</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8493367</v>
      </c>
      <c r="D990" s="1">
        <f>BILANCA!E12</f>
        <v>8882568.3499999978</v>
      </c>
      <c r="E990" s="1">
        <v>0</v>
      </c>
      <c r="F990" s="1">
        <v>0</v>
      </c>
      <c r="G990" s="2">
        <f t="shared" si="22"/>
        <v>183809.52589999998</v>
      </c>
      <c r="H990" s="2">
        <f t="shared" si="19"/>
        <v>0.34999999776482582</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6247058</v>
      </c>
      <c r="D991" s="1">
        <f>BILANCA!E13</f>
        <v>6149603.2999999998</v>
      </c>
      <c r="E991" s="1">
        <v>0</v>
      </c>
      <c r="F991" s="1">
        <v>0</v>
      </c>
      <c r="G991" s="2">
        <f t="shared" si="22"/>
        <v>148370.11679999999</v>
      </c>
      <c r="H991" s="2">
        <f t="shared" si="19"/>
        <v>0.29999999981373549</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7796353</v>
      </c>
      <c r="D993" s="1">
        <f>BILANCA!E15</f>
        <v>7796352.79</v>
      </c>
      <c r="E993" s="1">
        <v>0</v>
      </c>
      <c r="F993" s="1">
        <v>0</v>
      </c>
      <c r="G993" s="2">
        <f t="shared" si="22"/>
        <v>233890.5858</v>
      </c>
      <c r="H993" s="2">
        <f t="shared" si="19"/>
        <v>0.2099999999627471</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1549295</v>
      </c>
      <c r="D996" s="1">
        <f>BILANCA!E18</f>
        <v>1646749.49</v>
      </c>
      <c r="E996" s="1">
        <v>0</v>
      </c>
      <c r="F996" s="1">
        <v>0</v>
      </c>
      <c r="G996" s="2">
        <f t="shared" si="22"/>
        <v>62956.321739999999</v>
      </c>
      <c r="H996" s="2">
        <f t="shared" si="19"/>
        <v>0.48999999999068677</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2240859</v>
      </c>
      <c r="D997" s="1">
        <f>BILANCA!E19</f>
        <v>2732965.0499999989</v>
      </c>
      <c r="E997" s="1">
        <v>0</v>
      </c>
      <c r="F997" s="1">
        <v>0</v>
      </c>
      <c r="G997" s="2">
        <f t="shared" si="22"/>
        <v>107895.04739999997</v>
      </c>
      <c r="H997" s="2">
        <f t="shared" si="19"/>
        <v>4.999999888241291E-2</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2277501</v>
      </c>
      <c r="D998" s="1">
        <f>BILANCA!E20</f>
        <v>2297095.9900000002</v>
      </c>
      <c r="E998" s="1">
        <v>0</v>
      </c>
      <c r="F998" s="1">
        <v>0</v>
      </c>
      <c r="G998" s="2">
        <f t="shared" si="22"/>
        <v>103075.3947</v>
      </c>
      <c r="H998" s="2">
        <f t="shared" si="19"/>
        <v>9.9999997764825821E-3</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44448</v>
      </c>
      <c r="D999" s="1">
        <f>BILANCA!E21</f>
        <v>39824.93</v>
      </c>
      <c r="E999" s="1">
        <v>0</v>
      </c>
      <c r="F999" s="1">
        <v>0</v>
      </c>
      <c r="G999" s="2">
        <f t="shared" si="22"/>
        <v>1985.56576</v>
      </c>
      <c r="H999" s="2">
        <f t="shared" si="19"/>
        <v>6.9999999999708962E-2</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477386</v>
      </c>
      <c r="D1000" s="1">
        <f>BILANCA!E22</f>
        <v>569269.86</v>
      </c>
      <c r="E1000" s="1">
        <v>0</v>
      </c>
      <c r="F1000" s="1">
        <v>0</v>
      </c>
      <c r="G1000" s="2">
        <f t="shared" si="22"/>
        <v>27470.737240000002</v>
      </c>
      <c r="H1000" s="2">
        <f t="shared" si="19"/>
        <v>0.14000000001396984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9653971</v>
      </c>
      <c r="D1001" s="1">
        <f>BILANCA!E23</f>
        <v>10262639.939999999</v>
      </c>
      <c r="E1001" s="1">
        <v>0</v>
      </c>
      <c r="F1001" s="1">
        <v>0</v>
      </c>
      <c r="G1001" s="2">
        <f t="shared" si="22"/>
        <v>543226.51583999989</v>
      </c>
      <c r="H1001" s="2">
        <f t="shared" si="19"/>
        <v>6.0000000521540642E-2</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95128</v>
      </c>
      <c r="D1002" s="1">
        <f>BILANCA!E24</f>
        <v>95127.73</v>
      </c>
      <c r="E1002" s="1">
        <v>0</v>
      </c>
      <c r="F1002" s="1">
        <v>0</v>
      </c>
      <c r="G1002" s="2">
        <f t="shared" si="22"/>
        <v>5422.2857399999994</v>
      </c>
      <c r="H1002" s="2">
        <f t="shared" si="19"/>
        <v>0.27000000000407454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39242</v>
      </c>
      <c r="D1004" s="1">
        <f>BILANCA!E26</f>
        <v>39241.86</v>
      </c>
      <c r="E1004" s="1">
        <v>0</v>
      </c>
      <c r="F1004" s="1">
        <v>0</v>
      </c>
      <c r="G1004" s="2">
        <f t="shared" si="22"/>
        <v>2472.2401200000004</v>
      </c>
      <c r="H1004" s="2">
        <f t="shared" si="19"/>
        <v>0.13999999999941792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10346817</v>
      </c>
      <c r="D1006" s="1">
        <f>BILANCA!E28</f>
        <v>10570235.26</v>
      </c>
      <c r="E1006" s="1">
        <v>0</v>
      </c>
      <c r="F1006" s="1">
        <v>0</v>
      </c>
      <c r="G1006" s="2">
        <f t="shared" si="22"/>
        <v>724207.61295999994</v>
      </c>
      <c r="H1006" s="2">
        <f t="shared" si="19"/>
        <v>0.25999999977648258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980713</v>
      </c>
      <c r="D1008" s="1">
        <f>BILANCA!E30</f>
        <v>980713.34</v>
      </c>
      <c r="E1008" s="1">
        <v>0</v>
      </c>
      <c r="F1008" s="1">
        <v>0</v>
      </c>
      <c r="G1008" s="2">
        <f t="shared" si="22"/>
        <v>73553.491999999998</v>
      </c>
      <c r="H1008" s="2">
        <f t="shared" si="19"/>
        <v>0.33999999996740371</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980713</v>
      </c>
      <c r="D1012" s="1">
        <f>BILANCA!E34</f>
        <v>980713.34</v>
      </c>
      <c r="E1012" s="1">
        <v>0</v>
      </c>
      <c r="F1012" s="1">
        <v>0</v>
      </c>
      <c r="G1012" s="2">
        <f t="shared" si="22"/>
        <v>85322.050719999999</v>
      </c>
      <c r="H1012" s="2">
        <f t="shared" si="19"/>
        <v>0.33999999996740371</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5450</v>
      </c>
      <c r="D1023" s="1">
        <f>BILANCA!E45</f>
        <v>0</v>
      </c>
      <c r="E1023" s="1">
        <v>0</v>
      </c>
      <c r="F1023" s="1">
        <v>0</v>
      </c>
      <c r="G1023" s="2">
        <f t="shared" si="22"/>
        <v>218</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456093</v>
      </c>
      <c r="D1025" s="1">
        <f>BILANCA!E47</f>
        <v>421610.65</v>
      </c>
      <c r="E1025" s="1">
        <v>0</v>
      </c>
      <c r="F1025" s="1">
        <v>0</v>
      </c>
      <c r="G1025" s="2">
        <f t="shared" si="22"/>
        <v>54571.200600000004</v>
      </c>
      <c r="H1025" s="2">
        <f t="shared" si="19"/>
        <v>0.34999999997671694</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450643</v>
      </c>
      <c r="D1028" s="1">
        <f>BILANCA!E50</f>
        <v>421610.65</v>
      </c>
      <c r="E1028" s="1">
        <v>0</v>
      </c>
      <c r="F1028" s="1">
        <v>0</v>
      </c>
      <c r="G1028" s="2">
        <f t="shared" si="22"/>
        <v>58223.893499999998</v>
      </c>
      <c r="H1028" s="2">
        <f t="shared" si="19"/>
        <v>0.34999999997671694</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253184</v>
      </c>
      <c r="D1032" s="1">
        <f>BILANCA!E54</f>
        <v>265423.03000000003</v>
      </c>
      <c r="E1032" s="1">
        <v>0</v>
      </c>
      <c r="F1032" s="1">
        <v>0</v>
      </c>
      <c r="G1032" s="2">
        <f t="shared" si="22"/>
        <v>38417.472940000007</v>
      </c>
      <c r="H1032" s="2">
        <f t="shared" si="19"/>
        <v>3.0000000027939677E-2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253184</v>
      </c>
      <c r="D1033" s="1">
        <f>BILANCA!E55</f>
        <v>265423.03000000003</v>
      </c>
      <c r="E1033" s="1">
        <v>0</v>
      </c>
      <c r="F1033" s="1">
        <v>0</v>
      </c>
      <c r="G1033" s="2">
        <f t="shared" si="22"/>
        <v>39201.503000000004</v>
      </c>
      <c r="H1033" s="2">
        <f t="shared" si="19"/>
        <v>3.0000000027939677E-2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20692566</v>
      </c>
      <c r="D1034" s="1">
        <f>BILANCA!E56</f>
        <v>23670023.68</v>
      </c>
      <c r="E1034" s="1">
        <v>0</v>
      </c>
      <c r="F1034" s="1">
        <v>0</v>
      </c>
      <c r="G1034" s="2">
        <f t="shared" si="22"/>
        <v>3469663.2813599999</v>
      </c>
      <c r="H1034" s="2">
        <f t="shared" si="19"/>
        <v>0.32000000029802322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20692566</v>
      </c>
      <c r="D1035" s="1">
        <f>BILANCA!E57</f>
        <v>23670023.68</v>
      </c>
      <c r="E1035" s="1">
        <v>0</v>
      </c>
      <c r="F1035" s="1">
        <v>0</v>
      </c>
      <c r="G1035" s="2">
        <f t="shared" si="22"/>
        <v>3537695.8947199997</v>
      </c>
      <c r="H1035" s="2">
        <f t="shared" si="19"/>
        <v>0.32000000029802322</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4227531</v>
      </c>
      <c r="D1041" s="1">
        <f>BILANCA!E63</f>
        <v>3227542.45</v>
      </c>
      <c r="E1041" s="1">
        <v>0</v>
      </c>
      <c r="F1041" s="1">
        <v>0</v>
      </c>
      <c r="G1041" s="2">
        <f t="shared" si="22"/>
        <v>619591.72220000008</v>
      </c>
      <c r="H1041" s="2">
        <f t="shared" si="19"/>
        <v>0.45000000018626451</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4227531</v>
      </c>
      <c r="D1042" s="1">
        <f>BILANCA!E64</f>
        <v>3227542.45</v>
      </c>
      <c r="E1042" s="1">
        <v>0</v>
      </c>
      <c r="F1042" s="1">
        <v>0</v>
      </c>
      <c r="G1042" s="2">
        <f t="shared" si="22"/>
        <v>630274.33810000005</v>
      </c>
      <c r="H1042" s="2">
        <f t="shared" si="19"/>
        <v>0.45000000018626451</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12245645</v>
      </c>
      <c r="D1046" s="1">
        <f>BILANCA!E68</f>
        <v>9896290.1999999993</v>
      </c>
      <c r="E1046" s="1">
        <v>0</v>
      </c>
      <c r="F1046" s="1">
        <v>0</v>
      </c>
      <c r="G1046" s="2">
        <f t="shared" si="22"/>
        <v>2018408.2001999998</v>
      </c>
      <c r="H1046" s="2">
        <f t="shared" si="19"/>
        <v>0.19999999925494194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2373953</v>
      </c>
      <c r="D1047" s="1">
        <f>BILANCA!E69</f>
        <v>2291854.89</v>
      </c>
      <c r="E1047" s="1">
        <v>0</v>
      </c>
      <c r="F1047" s="1">
        <v>0</v>
      </c>
      <c r="G1047" s="2">
        <f t="shared" si="22"/>
        <v>445290.41792000004</v>
      </c>
      <c r="H1047" s="2">
        <f t="shared" si="19"/>
        <v>0.10999999986961484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2373953</v>
      </c>
      <c r="D1048" s="1">
        <f>BILANCA!E70</f>
        <v>2290758.62</v>
      </c>
      <c r="E1048" s="1">
        <v>0</v>
      </c>
      <c r="F1048" s="1">
        <v>0</v>
      </c>
      <c r="G1048" s="2">
        <f t="shared" si="22"/>
        <v>452105.56560000003</v>
      </c>
      <c r="H1048" s="2">
        <f t="shared" si="19"/>
        <v>0.37999999988824129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2373953</v>
      </c>
      <c r="D1050" s="1">
        <f>BILANCA!E72</f>
        <v>2290758.62</v>
      </c>
      <c r="E1050" s="1">
        <v>0</v>
      </c>
      <c r="F1050" s="1">
        <v>0</v>
      </c>
      <c r="G1050" s="2">
        <f t="shared" si="22"/>
        <v>466016.50608000008</v>
      </c>
      <c r="H1050" s="2">
        <f t="shared" si="19"/>
        <v>0.37999999988824129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1096.27</v>
      </c>
      <c r="E1054" s="1">
        <v>0</v>
      </c>
      <c r="F1054" s="1">
        <v>0</v>
      </c>
      <c r="G1054" s="2">
        <f t="shared" si="22"/>
        <v>155.67033999999998</v>
      </c>
      <c r="H1054" s="2">
        <f t="shared" si="19"/>
        <v>0.26999999999998181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10548</v>
      </c>
      <c r="D1056" s="1">
        <f>BILANCA!E78</f>
        <v>86774.25</v>
      </c>
      <c r="E1056" s="1">
        <v>0</v>
      </c>
      <c r="F1056" s="1">
        <v>0</v>
      </c>
      <c r="G1056" s="2">
        <f t="shared" si="22"/>
        <v>13439.0445</v>
      </c>
      <c r="H1056" s="2">
        <f t="shared" si="19"/>
        <v>0.25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73491.240000000005</v>
      </c>
      <c r="E1062" s="1">
        <v>0</v>
      </c>
      <c r="F1062" s="1">
        <v>0</v>
      </c>
      <c r="G1062" s="2">
        <f t="shared" si="22"/>
        <v>11611.61592</v>
      </c>
      <c r="H1062" s="2">
        <f t="shared" si="19"/>
        <v>0.24000000000523869</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10548</v>
      </c>
      <c r="D1064" s="1">
        <f>BILANCA!E86</f>
        <v>13283.01</v>
      </c>
      <c r="E1064" s="1">
        <v>0</v>
      </c>
      <c r="F1064" s="1">
        <v>0</v>
      </c>
      <c r="G1064" s="2">
        <f t="shared" si="22"/>
        <v>3006.2356199999999</v>
      </c>
      <c r="H1064" s="2">
        <f t="shared" si="19"/>
        <v>1.0000000000218279E-2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9861144</v>
      </c>
      <c r="D1124" s="1">
        <f>BILANCA!E146</f>
        <v>5921644.9400000004</v>
      </c>
      <c r="E1124" s="1">
        <v>0</v>
      </c>
      <c r="F1124" s="1">
        <v>0</v>
      </c>
      <c r="G1124" s="2">
        <f t="shared" si="22"/>
        <v>3060325.1770799998</v>
      </c>
      <c r="H1124" s="2">
        <f t="shared" si="23"/>
        <v>5.9999999590218067E-2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611965</v>
      </c>
      <c r="D1127" s="1">
        <f>BILANCA!E149</f>
        <v>611965</v>
      </c>
      <c r="E1127" s="1">
        <v>0</v>
      </c>
      <c r="F1127" s="1">
        <v>0</v>
      </c>
      <c r="G1127" s="2">
        <f t="shared" si="22"/>
        <v>264368.88</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611965</v>
      </c>
      <c r="D1135" s="1">
        <f>BILANCA!E157</f>
        <v>611965</v>
      </c>
      <c r="E1135" s="1">
        <v>0</v>
      </c>
      <c r="F1135" s="1">
        <v>0</v>
      </c>
      <c r="G1135" s="2">
        <f t="shared" si="22"/>
        <v>279056.03999999998</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92579</v>
      </c>
      <c r="D1137" s="1">
        <f>BILANCA!E159</f>
        <v>228332.73</v>
      </c>
      <c r="E1137" s="1">
        <v>0</v>
      </c>
      <c r="F1137" s="1">
        <v>0</v>
      </c>
      <c r="G1137" s="2">
        <f t="shared" si="22"/>
        <v>84583.646840000001</v>
      </c>
      <c r="H1137" s="2">
        <f t="shared" si="23"/>
        <v>0.26999999998952262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2831215</v>
      </c>
      <c r="D1138" s="1">
        <f>BILANCA!E160</f>
        <v>2071415.78</v>
      </c>
      <c r="E1138" s="1">
        <v>0</v>
      </c>
      <c r="F1138" s="1">
        <v>0</v>
      </c>
      <c r="G1138" s="2">
        <f t="shared" si="22"/>
        <v>1080977.2168000001</v>
      </c>
      <c r="H1138" s="2">
        <f t="shared" si="23"/>
        <v>0.21999999997206032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5874935</v>
      </c>
      <c r="D1139" s="1">
        <f>BILANCA!E161</f>
        <v>2600806.1800000002</v>
      </c>
      <c r="E1139" s="1">
        <v>0</v>
      </c>
      <c r="F1139" s="1">
        <v>0</v>
      </c>
      <c r="G1139" s="2">
        <f t="shared" si="22"/>
        <v>1727941.3881600001</v>
      </c>
      <c r="H1139" s="2">
        <f t="shared" si="23"/>
        <v>0.18000000016763806</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544377</v>
      </c>
      <c r="D1140" s="1">
        <f>BILANCA!E162</f>
        <v>513176.94</v>
      </c>
      <c r="E1140" s="1">
        <v>0</v>
      </c>
      <c r="F1140" s="1">
        <v>0</v>
      </c>
      <c r="G1140" s="2">
        <f t="shared" si="22"/>
        <v>246604.74816000002</v>
      </c>
      <c r="H1140" s="2">
        <f t="shared" si="23"/>
        <v>5.9999999997671694E-2</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93927</v>
      </c>
      <c r="D1141" s="1">
        <f>BILANCA!E163</f>
        <v>104051.69</v>
      </c>
      <c r="E1141" s="1">
        <v>0</v>
      </c>
      <c r="F1141" s="1">
        <v>0</v>
      </c>
      <c r="G1141" s="2">
        <f t="shared" si="22"/>
        <v>47720.800040000002</v>
      </c>
      <c r="H1141" s="2">
        <f t="shared" si="23"/>
        <v>0.30999999999767169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1596016.12</v>
      </c>
      <c r="E1148" s="1">
        <v>0</v>
      </c>
      <c r="F1148" s="1">
        <v>0</v>
      </c>
      <c r="G1148" s="2">
        <f t="shared" si="22"/>
        <v>526685.31960000005</v>
      </c>
      <c r="H1148" s="2">
        <f t="shared" si="23"/>
        <v>0.12000000011175871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1596016.12</v>
      </c>
      <c r="E1149" s="1">
        <v>0</v>
      </c>
      <c r="F1149" s="1">
        <v>0</v>
      </c>
      <c r="G1149" s="2">
        <f t="shared" si="22"/>
        <v>529877.35184000002</v>
      </c>
      <c r="H1149" s="2">
        <f t="shared" si="23"/>
        <v>0.12000000011175871</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49825657</v>
      </c>
      <c r="D1152" s="1">
        <f>BILANCA!E175</f>
        <v>49813177.539999999</v>
      </c>
      <c r="E1152" s="1">
        <v>0</v>
      </c>
      <c r="F1152" s="1">
        <v>0</v>
      </c>
      <c r="G1152" s="2">
        <f t="shared" si="22"/>
        <v>25257390.04152</v>
      </c>
      <c r="H1152" s="2">
        <f t="shared" si="23"/>
        <v>0.46000000089406967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11343001</v>
      </c>
      <c r="D1153" s="1">
        <f>BILANCA!E176</f>
        <v>10001855.5</v>
      </c>
      <c r="E1153" s="1">
        <v>0</v>
      </c>
      <c r="F1153" s="1">
        <v>0</v>
      </c>
      <c r="G1153" s="2">
        <f t="shared" si="22"/>
        <v>5328941.04</v>
      </c>
      <c r="H1153" s="2">
        <f t="shared" si="23"/>
        <v>0.5</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11233018</v>
      </c>
      <c r="D1154" s="1">
        <f>BILANCA!E177</f>
        <v>9610160.3800000008</v>
      </c>
      <c r="E1154" s="1">
        <v>0</v>
      </c>
      <c r="F1154" s="1">
        <v>0</v>
      </c>
      <c r="G1154" s="2">
        <f t="shared" si="22"/>
        <v>5207520.9279600009</v>
      </c>
      <c r="H1154" s="2">
        <f t="shared" si="23"/>
        <v>0.38000000081956387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1172999</v>
      </c>
      <c r="D1155" s="1">
        <f>BILANCA!E178</f>
        <v>1284061.1599999999</v>
      </c>
      <c r="E1155" s="1">
        <v>0</v>
      </c>
      <c r="F1155" s="1">
        <v>0</v>
      </c>
      <c r="G1155" s="2">
        <f t="shared" si="22"/>
        <v>643472.86703999992</v>
      </c>
      <c r="H1155" s="2">
        <f t="shared" si="23"/>
        <v>0.15999999991618097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10014010</v>
      </c>
      <c r="D1156" s="1">
        <f>BILANCA!E179</f>
        <v>8293844.3499999996</v>
      </c>
      <c r="E1156" s="1">
        <v>0</v>
      </c>
      <c r="F1156" s="1">
        <v>0</v>
      </c>
      <c r="G1156" s="2">
        <f t="shared" si="22"/>
        <v>4602093.8750999998</v>
      </c>
      <c r="H1156" s="2">
        <f t="shared" si="23"/>
        <v>0.34999999962747097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4990</v>
      </c>
      <c r="D1157" s="1">
        <f>BILANCA!E180</f>
        <v>4870.21</v>
      </c>
      <c r="E1157" s="1">
        <v>0</v>
      </c>
      <c r="F1157" s="1">
        <v>0</v>
      </c>
      <c r="G1157" s="2">
        <f t="shared" si="22"/>
        <v>2563.0930799999996</v>
      </c>
      <c r="H1157" s="2">
        <f t="shared" si="23"/>
        <v>0.21000000000003638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4990</v>
      </c>
      <c r="D1160" s="1">
        <f>BILANCA!E183</f>
        <v>4870.21</v>
      </c>
      <c r="E1160" s="1">
        <v>0</v>
      </c>
      <c r="F1160" s="1">
        <v>0</v>
      </c>
      <c r="G1160" s="2">
        <f t="shared" si="22"/>
        <v>2607.2843399999997</v>
      </c>
      <c r="H1160" s="2">
        <f t="shared" si="23"/>
        <v>0.21000000000003638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41019</v>
      </c>
      <c r="D1165" s="1">
        <f>BILANCA!E188</f>
        <v>27384.66</v>
      </c>
      <c r="E1165" s="1">
        <v>0</v>
      </c>
      <c r="F1165" s="1">
        <v>0</v>
      </c>
      <c r="G1165" s="2">
        <f t="shared" si="22"/>
        <v>17433.47424</v>
      </c>
      <c r="H1165" s="2">
        <f t="shared" si="23"/>
        <v>0.34000000000014552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109983</v>
      </c>
      <c r="D1166" s="1">
        <f>BILANCA!E189</f>
        <v>391695.12</v>
      </c>
      <c r="E1166" s="1">
        <v>0</v>
      </c>
      <c r="F1166" s="1">
        <v>0</v>
      </c>
      <c r="G1166" s="2">
        <f t="shared" si="22"/>
        <v>163487.30291999999</v>
      </c>
      <c r="H1166" s="2">
        <f t="shared" si="23"/>
        <v>0.11999999999534339</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38482656</v>
      </c>
      <c r="D1214" s="1">
        <f>BILANCA!E237</f>
        <v>39811322.039999999</v>
      </c>
      <c r="E1214" s="1">
        <v>0</v>
      </c>
      <c r="F1214" s="1">
        <v>0</v>
      </c>
      <c r="G1214" s="2">
        <f t="shared" si="22"/>
        <v>27282324.31848</v>
      </c>
      <c r="H1214" s="2">
        <f t="shared" si="23"/>
        <v>3.9999999105930328E-2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33196877</v>
      </c>
      <c r="D1215" s="1">
        <f>BILANCA!E238</f>
        <v>36530225.68</v>
      </c>
      <c r="E1215" s="1">
        <v>0</v>
      </c>
      <c r="F1215" s="1">
        <v>0</v>
      </c>
      <c r="G1215" s="2">
        <f t="shared" si="22"/>
        <v>24651700.179520003</v>
      </c>
      <c r="H1215" s="2">
        <f t="shared" si="23"/>
        <v>0.32000000029802322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33306540</v>
      </c>
      <c r="D1216" s="1">
        <f>BILANCA!E239</f>
        <v>36639888.280000001</v>
      </c>
      <c r="E1216" s="1">
        <v>0</v>
      </c>
      <c r="F1216" s="1">
        <v>0</v>
      </c>
      <c r="G1216" s="2">
        <f t="shared" si="22"/>
        <v>24834611.758480001</v>
      </c>
      <c r="H1216" s="2">
        <f t="shared" si="23"/>
        <v>0.2800000011920929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33306540</v>
      </c>
      <c r="D1218" s="1">
        <f>BILANCA!E241</f>
        <v>36639888.280000001</v>
      </c>
      <c r="E1218" s="1">
        <v>0</v>
      </c>
      <c r="F1218" s="1">
        <v>0</v>
      </c>
      <c r="G1218" s="2">
        <f t="shared" si="22"/>
        <v>25047784.391599998</v>
      </c>
      <c r="H1218" s="2">
        <f t="shared" si="23"/>
        <v>0.2800000011920929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109663</v>
      </c>
      <c r="D1219" s="1">
        <f>BILANCA!E242</f>
        <v>109662.6</v>
      </c>
      <c r="E1219" s="1">
        <v>0</v>
      </c>
      <c r="F1219" s="1">
        <v>0</v>
      </c>
      <c r="G1219" s="2">
        <f t="shared" si="22"/>
        <v>77641.215199999991</v>
      </c>
      <c r="H1219" s="2">
        <f t="shared" si="23"/>
        <v>0.39999999999417923</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109663</v>
      </c>
      <c r="D1221" s="1">
        <f>BILANCA!E244</f>
        <v>109662.6</v>
      </c>
      <c r="E1221" s="1">
        <v>0</v>
      </c>
      <c r="F1221" s="1">
        <v>0</v>
      </c>
      <c r="G1221" s="2">
        <f t="shared" si="22"/>
        <v>78299.191600000006</v>
      </c>
      <c r="H1221" s="2">
        <f t="shared" si="23"/>
        <v>0.39999999999417923</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-4654011</v>
      </c>
      <c r="D1222" s="1">
        <f>BILANCA!E245</f>
        <v>-2996839.29</v>
      </c>
      <c r="E1222" s="1">
        <v>0</v>
      </c>
      <c r="F1222" s="1">
        <v>0</v>
      </c>
      <c r="G1222" s="2">
        <f t="shared" si="22"/>
        <v>-2544797.80962</v>
      </c>
      <c r="H1222" s="2">
        <f t="shared" si="23"/>
        <v>0.2900000000372529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4654011</v>
      </c>
      <c r="D1227" s="1">
        <f>BILANCA!E250</f>
        <v>2996839.29</v>
      </c>
      <c r="E1227" s="1">
        <v>0</v>
      </c>
      <c r="F1227" s="1">
        <v>0</v>
      </c>
      <c r="G1227" s="2">
        <f t="shared" si="22"/>
        <v>2598036.25752</v>
      </c>
      <c r="H1227" s="2">
        <f t="shared" si="23"/>
        <v>0.2900000000372529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4654011</v>
      </c>
      <c r="D1229" s="1">
        <f>BILANCA!E252</f>
        <v>2996839.29</v>
      </c>
      <c r="E1229" s="1">
        <v>0</v>
      </c>
      <c r="F1229" s="1">
        <v>0</v>
      </c>
      <c r="G1229" s="2">
        <f t="shared" si="22"/>
        <v>2619331.63668</v>
      </c>
      <c r="H1229" s="2">
        <f t="shared" si="23"/>
        <v>0.2900000000372529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9939790</v>
      </c>
      <c r="D1232" s="1">
        <f>BILANCA!E255</f>
        <v>6277935.6500000004</v>
      </c>
      <c r="E1232" s="1">
        <v>0</v>
      </c>
      <c r="F1232" s="1">
        <v>0</v>
      </c>
      <c r="G1232" s="2">
        <f t="shared" si="22"/>
        <v>5601419.6636999995</v>
      </c>
      <c r="H1232" s="2">
        <f t="shared" si="23"/>
        <v>0.34999999962747097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129411</v>
      </c>
      <c r="D1236" s="1">
        <f>BILANCA!E259</f>
        <v>139398.99</v>
      </c>
      <c r="E1236" s="1">
        <v>0</v>
      </c>
      <c r="F1236" s="1">
        <v>0</v>
      </c>
      <c r="G1236" s="2">
        <f t="shared" si="22"/>
        <v>103276.87193999998</v>
      </c>
      <c r="H1236" s="2">
        <f t="shared" si="23"/>
        <v>1.0000000009313226E-2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129411</v>
      </c>
      <c r="D1237" s="1">
        <f>BILANCA!E260</f>
        <v>139398.99</v>
      </c>
      <c r="E1237" s="1">
        <v>0</v>
      </c>
      <c r="F1237" s="1">
        <v>0</v>
      </c>
      <c r="G1237" s="2">
        <f t="shared" si="22"/>
        <v>103685.08091999999</v>
      </c>
      <c r="H1237" s="2">
        <f t="shared" si="23"/>
        <v>1.0000000009313226E-2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8446883</v>
      </c>
      <c r="D1240" s="1">
        <f>BILANCA!E264</f>
        <v>4734066.6900000004</v>
      </c>
      <c r="E1240" s="1">
        <v>0</v>
      </c>
      <c r="F1240" s="1">
        <v>0</v>
      </c>
      <c r="G1240" s="2">
        <f t="shared" si="22"/>
        <v>4604159.2096600002</v>
      </c>
      <c r="H1240" s="2">
        <f t="shared" si="23"/>
        <v>0.30999999959021807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1508188</v>
      </c>
      <c r="D1241" s="1">
        <f>BILANCA!E265</f>
        <v>1291629.94</v>
      </c>
      <c r="E1241" s="1">
        <v>0</v>
      </c>
      <c r="F1241" s="1">
        <v>0</v>
      </c>
      <c r="G1241" s="2">
        <f t="shared" si="22"/>
        <v>1055593.5530399999</v>
      </c>
      <c r="H1241" s="2">
        <f t="shared" si="23"/>
        <v>6.0000000055879354E-2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11233018</v>
      </c>
      <c r="D1263" s="1">
        <f>BILANCA!E287</f>
        <v>7434742</v>
      </c>
      <c r="E1263" s="1">
        <v>0</v>
      </c>
      <c r="F1263" s="1">
        <v>0</v>
      </c>
      <c r="G1263" s="2">
        <f t="shared" si="24"/>
        <v>7308700.5600000005</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2175418.38</v>
      </c>
      <c r="E1264" s="1">
        <v>0</v>
      </c>
      <c r="F1264" s="1">
        <v>0</v>
      </c>
      <c r="G1264" s="2">
        <f t="shared" si="24"/>
        <v>1222585.12956</v>
      </c>
      <c r="H1264" s="2">
        <f t="shared" si="23"/>
        <v>0.37999999988824129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109983</v>
      </c>
      <c r="D1265" s="1">
        <f>BILANCA!E289</f>
        <v>391695.12</v>
      </c>
      <c r="E1265" s="1">
        <v>0</v>
      </c>
      <c r="F1265" s="1">
        <v>0</v>
      </c>
      <c r="G1265" s="2">
        <f t="shared" si="24"/>
        <v>251931.25367999999</v>
      </c>
      <c r="H1265" s="2">
        <f t="shared" si="23"/>
        <v>0.11999999999534339</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39483711</v>
      </c>
      <c r="D1383" s="1">
        <f>'RAS-funkcijski'!E89</f>
        <v>32405498.27</v>
      </c>
      <c r="E1383" s="1">
        <v>0</v>
      </c>
      <c r="F1383" s="1">
        <v>0</v>
      </c>
      <c r="G1383" s="2">
        <f t="shared" si="24"/>
        <v>8865050.1409000009</v>
      </c>
      <c r="H1383" s="2">
        <f t="shared" si="27"/>
        <v>0.26999999955296516</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39483711</v>
      </c>
      <c r="D1398" s="1">
        <f>'RAS-funkcijski'!E104</f>
        <v>32405498.27</v>
      </c>
      <c r="E1398" s="1">
        <v>0</v>
      </c>
      <c r="F1398" s="1">
        <v>0</v>
      </c>
      <c r="G1398" s="2">
        <f t="shared" si="24"/>
        <v>10429470.754000001</v>
      </c>
      <c r="H1398" s="2">
        <f t="shared" si="27"/>
        <v>0.26999999955296516</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39483711</v>
      </c>
      <c r="D1435" s="13">
        <f>'RAS-funkcijski'!E141</f>
        <v>32405498.27</v>
      </c>
      <c r="E1435" s="13">
        <v>0</v>
      </c>
      <c r="F1435" s="13">
        <v>0</v>
      </c>
      <c r="G1435" s="14">
        <f t="shared" si="24"/>
        <v>14288374.932980001</v>
      </c>
      <c r="H1435" s="14">
        <f t="shared" si="27"/>
        <v>0.26999999955296516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541685.43999999994</v>
      </c>
      <c r="E1436" s="6">
        <v>0</v>
      </c>
      <c r="F1436" s="6">
        <v>0</v>
      </c>
      <c r="G1436" s="7">
        <f t="shared" si="24"/>
        <v>1083.3708799999999</v>
      </c>
      <c r="H1436" s="7">
        <f t="shared" si="27"/>
        <v>0.43999999994412065</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541685.43999999994</v>
      </c>
      <c r="E1453" s="1">
        <v>0</v>
      </c>
      <c r="F1453" s="1">
        <v>0</v>
      </c>
      <c r="G1453" s="2">
        <f t="shared" si="24"/>
        <v>19500.675839999996</v>
      </c>
      <c r="H1453" s="2">
        <f t="shared" si="27"/>
        <v>0.43999999994412065</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541685.43999999994</v>
      </c>
      <c r="E1454" s="1">
        <v>0</v>
      </c>
      <c r="F1454" s="1">
        <v>0</v>
      </c>
      <c r="G1454" s="2">
        <f t="shared" si="24"/>
        <v>20584.046719999998</v>
      </c>
      <c r="H1454" s="2">
        <f t="shared" si="27"/>
        <v>0.43999999994412065</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541685.43999999994</v>
      </c>
      <c r="E1455" s="1">
        <v>0</v>
      </c>
      <c r="F1455" s="1">
        <v>0</v>
      </c>
      <c r="G1455" s="2">
        <f t="shared" si="24"/>
        <v>21667.417599999997</v>
      </c>
      <c r="H1455" s="2">
        <f t="shared" si="27"/>
        <v>0.43999999994412065</v>
      </c>
      <c r="I1455" s="10">
        <f t="shared" ref="I1455:I1460" si="30">G1455*H1455</f>
        <v>9533.6637427892365</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11343000.35</v>
      </c>
      <c r="D1480" s="6"/>
      <c r="E1480" s="6">
        <v>0</v>
      </c>
      <c r="F1480" s="6">
        <v>0</v>
      </c>
      <c r="G1480" s="7">
        <f t="shared" ref="G1480:G1580" si="34">B1480/1000*C1480</f>
        <v>11343.00035</v>
      </c>
      <c r="H1480" s="7">
        <f t="shared" ref="H1480:H1580" si="35">ABS(C1480-ROUND(C1480,0))</f>
        <v>0.34999999962747097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34720188.240000002</v>
      </c>
      <c r="D1481" s="1">
        <v>0</v>
      </c>
      <c r="E1481" s="1">
        <v>0</v>
      </c>
      <c r="F1481" s="1">
        <v>0</v>
      </c>
      <c r="G1481" s="2">
        <f t="shared" si="34"/>
        <v>69440.376480000006</v>
      </c>
      <c r="H1481" s="2">
        <f t="shared" si="35"/>
        <v>0.24000000208616257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31352675.539999999</v>
      </c>
      <c r="D1483" s="1">
        <v>0</v>
      </c>
      <c r="E1483" s="1">
        <v>0</v>
      </c>
      <c r="F1483" s="1">
        <v>0</v>
      </c>
      <c r="G1483" s="2">
        <f t="shared" si="34"/>
        <v>125410.70216</v>
      </c>
      <c r="H1483" s="2">
        <f t="shared" si="35"/>
        <v>0.46000000089406967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14817035.25</v>
      </c>
      <c r="D1484" s="1">
        <v>0</v>
      </c>
      <c r="E1484" s="1">
        <v>0</v>
      </c>
      <c r="F1484" s="1">
        <v>0</v>
      </c>
      <c r="G1484" s="2">
        <f t="shared" si="34"/>
        <v>74085.176250000004</v>
      </c>
      <c r="H1484" s="2">
        <f t="shared" si="35"/>
        <v>0.25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14773221.279999999</v>
      </c>
      <c r="D1485" s="1">
        <v>0</v>
      </c>
      <c r="E1485" s="1">
        <v>0</v>
      </c>
      <c r="F1485" s="1">
        <v>0</v>
      </c>
      <c r="G1485" s="2">
        <f t="shared" si="34"/>
        <v>88639.327680000002</v>
      </c>
      <c r="H1485" s="2">
        <f t="shared" si="35"/>
        <v>0.27999999932944775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46991.54</v>
      </c>
      <c r="D1486" s="1">
        <v>0</v>
      </c>
      <c r="E1486" s="1">
        <v>0</v>
      </c>
      <c r="F1486" s="1">
        <v>0</v>
      </c>
      <c r="G1486" s="2">
        <f t="shared" si="34"/>
        <v>328.94078000000002</v>
      </c>
      <c r="H1486" s="2">
        <f t="shared" si="35"/>
        <v>0.45999999999912689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1715427.47</v>
      </c>
      <c r="D1491" s="1">
        <v>0</v>
      </c>
      <c r="E1491" s="1">
        <v>0</v>
      </c>
      <c r="F1491" s="1">
        <v>0</v>
      </c>
      <c r="G1491" s="2">
        <f t="shared" si="34"/>
        <v>20585.129639999999</v>
      </c>
      <c r="H1491" s="2">
        <f t="shared" si="35"/>
        <v>0.46999999997206032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3367512.7</v>
      </c>
      <c r="D1492" s="1">
        <v>0</v>
      </c>
      <c r="E1492" s="1">
        <v>0</v>
      </c>
      <c r="F1492" s="1">
        <v>0</v>
      </c>
      <c r="G1492" s="2">
        <f t="shared" si="34"/>
        <v>43777.665099999998</v>
      </c>
      <c r="H1492" s="2">
        <f t="shared" si="35"/>
        <v>0.29999999981373549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36061333.090000004</v>
      </c>
      <c r="D1499" s="1">
        <v>0</v>
      </c>
      <c r="E1499" s="1">
        <v>0</v>
      </c>
      <c r="F1499" s="1">
        <v>0</v>
      </c>
      <c r="G1499" s="2">
        <f t="shared" si="34"/>
        <v>721226.66180000012</v>
      </c>
      <c r="H1499" s="2">
        <f t="shared" si="35"/>
        <v>9.0000003576278687E-2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32975532.670000002</v>
      </c>
      <c r="D1501" s="1">
        <v>0</v>
      </c>
      <c r="E1501" s="1">
        <v>0</v>
      </c>
      <c r="F1501" s="1">
        <v>0</v>
      </c>
      <c r="G1501" s="2">
        <f t="shared" si="34"/>
        <v>725461.71874000004</v>
      </c>
      <c r="H1501" s="2">
        <f t="shared" si="35"/>
        <v>0.32999999821186066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14705972.73</v>
      </c>
      <c r="D1502" s="1">
        <v>0</v>
      </c>
      <c r="E1502" s="1">
        <v>0</v>
      </c>
      <c r="F1502" s="1">
        <v>0</v>
      </c>
      <c r="G1502" s="2">
        <f t="shared" si="34"/>
        <v>338237.37278999999</v>
      </c>
      <c r="H1502" s="2">
        <f t="shared" si="35"/>
        <v>0.26999999955296516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16493386.16</v>
      </c>
      <c r="D1503" s="1">
        <v>0</v>
      </c>
      <c r="E1503" s="1">
        <v>0</v>
      </c>
      <c r="F1503" s="1">
        <v>0</v>
      </c>
      <c r="G1503" s="2">
        <f t="shared" si="34"/>
        <v>395841.26783999999</v>
      </c>
      <c r="H1503" s="2">
        <f t="shared" si="35"/>
        <v>0.16000000014901161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47111.86</v>
      </c>
      <c r="D1504" s="1">
        <v>0</v>
      </c>
      <c r="E1504" s="1">
        <v>0</v>
      </c>
      <c r="F1504" s="1">
        <v>0</v>
      </c>
      <c r="G1504" s="2">
        <f t="shared" si="34"/>
        <v>1177.7965000000002</v>
      </c>
      <c r="H1504" s="2">
        <f t="shared" si="35"/>
        <v>0.13999999999941792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1729061.92</v>
      </c>
      <c r="D1509" s="1">
        <v>0</v>
      </c>
      <c r="E1509" s="1">
        <v>0</v>
      </c>
      <c r="F1509" s="1">
        <v>0</v>
      </c>
      <c r="G1509" s="2">
        <f t="shared" si="34"/>
        <v>51871.857599999996</v>
      </c>
      <c r="H1509" s="2">
        <f t="shared" si="35"/>
        <v>8.0000000074505806E-2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3085800.42</v>
      </c>
      <c r="D1510" s="1">
        <v>0</v>
      </c>
      <c r="E1510" s="1">
        <v>0</v>
      </c>
      <c r="F1510" s="1">
        <v>0</v>
      </c>
      <c r="G1510" s="2">
        <f t="shared" si="34"/>
        <v>95659.813020000001</v>
      </c>
      <c r="H1510" s="2">
        <f t="shared" si="35"/>
        <v>0.41999999992549419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10001855.5</v>
      </c>
      <c r="D1517" s="1">
        <v>0</v>
      </c>
      <c r="E1517" s="1">
        <v>0</v>
      </c>
      <c r="F1517" s="1">
        <v>0</v>
      </c>
      <c r="G1517" s="2">
        <f t="shared" si="34"/>
        <v>380070.50899999996</v>
      </c>
      <c r="H1517" s="2">
        <f t="shared" si="35"/>
        <v>0.5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6728320.5</v>
      </c>
      <c r="D1518" s="1">
        <v>0</v>
      </c>
      <c r="E1518" s="1">
        <v>0</v>
      </c>
      <c r="F1518" s="1">
        <v>0</v>
      </c>
      <c r="G1518" s="2">
        <f t="shared" si="34"/>
        <v>262404.49949999998</v>
      </c>
      <c r="H1518" s="2">
        <f t="shared" si="35"/>
        <v>0.5</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6551551.5</v>
      </c>
      <c r="D1524" s="1">
        <v>0</v>
      </c>
      <c r="E1524" s="1">
        <v>0</v>
      </c>
      <c r="F1524" s="1">
        <v>0</v>
      </c>
      <c r="G1524" s="2">
        <f t="shared" si="34"/>
        <v>294819.8175</v>
      </c>
      <c r="H1524" s="2">
        <f t="shared" si="35"/>
        <v>0.5</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6551551.5</v>
      </c>
      <c r="D1530" s="1">
        <v>0</v>
      </c>
      <c r="E1530" s="1">
        <v>0</v>
      </c>
      <c r="F1530" s="1">
        <v>0</v>
      </c>
      <c r="G1530" s="2">
        <f t="shared" si="34"/>
        <v>334129.12649999995</v>
      </c>
      <c r="H1530" s="2">
        <f t="shared" si="35"/>
        <v>0.5</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1301744.5</v>
      </c>
      <c r="D1531" s="1">
        <v>0</v>
      </c>
      <c r="E1531" s="1">
        <v>0</v>
      </c>
      <c r="F1531" s="1">
        <v>0</v>
      </c>
      <c r="G1531" s="2">
        <f t="shared" si="34"/>
        <v>67690.713999999993</v>
      </c>
      <c r="H1531" s="2">
        <f t="shared" si="35"/>
        <v>0.5</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3825428</v>
      </c>
      <c r="D1532" s="1">
        <v>0</v>
      </c>
      <c r="E1532" s="1">
        <v>0</v>
      </c>
      <c r="F1532" s="1">
        <v>0</v>
      </c>
      <c r="G1532" s="2">
        <f t="shared" si="34"/>
        <v>202747.68400000001</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1424379</v>
      </c>
      <c r="D1533" s="1">
        <v>0</v>
      </c>
      <c r="E1533" s="1">
        <v>0</v>
      </c>
      <c r="F1533" s="1">
        <v>0</v>
      </c>
      <c r="G1533" s="2">
        <f t="shared" si="34"/>
        <v>76916.466</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176769</v>
      </c>
      <c r="D1565" s="1">
        <v>0</v>
      </c>
      <c r="E1565" s="1">
        <v>0</v>
      </c>
      <c r="F1565" s="1">
        <v>0</v>
      </c>
      <c r="G1565" s="2">
        <f t="shared" si="34"/>
        <v>15202.133999999998</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176769</v>
      </c>
      <c r="D1567" s="1">
        <v>0</v>
      </c>
      <c r="E1567" s="1">
        <v>0</v>
      </c>
      <c r="F1567" s="1">
        <v>0</v>
      </c>
      <c r="G1567" s="2">
        <f t="shared" si="34"/>
        <v>15555.671999999999</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3273535</v>
      </c>
      <c r="D1576" s="1">
        <v>0</v>
      </c>
      <c r="E1576" s="1">
        <v>0</v>
      </c>
      <c r="F1576" s="1">
        <v>0</v>
      </c>
      <c r="G1576" s="2">
        <f t="shared" si="34"/>
        <v>317532.89500000002</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3273535</v>
      </c>
      <c r="D1578" s="1">
        <v>0</v>
      </c>
      <c r="E1578" s="1">
        <v>0</v>
      </c>
      <c r="F1578" s="1">
        <v>0</v>
      </c>
      <c r="G1578" s="2">
        <f t="shared" si="34"/>
        <v>324079.96500000003</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4140625" defaultRowHeight="15" customHeight="1" x14ac:dyDescent="0.25"/>
  <cols>
    <col min="1" max="1" width="112.6640625" style="272" customWidth="1"/>
    <col min="2" max="7" width="14.44140625" customWidth="1"/>
  </cols>
  <sheetData>
    <row r="1" spans="1:1" ht="37.5" customHeight="1" x14ac:dyDescent="0.25">
      <c r="A1" s="279" t="s">
        <v>12</v>
      </c>
    </row>
    <row r="2" spans="1:1" ht="12.75" customHeight="1" x14ac:dyDescent="0.25">
      <c r="A2" s="273"/>
    </row>
    <row r="3" spans="1:1" ht="20.399999999999999" x14ac:dyDescent="0.25">
      <c r="A3" s="274" t="s">
        <v>13</v>
      </c>
    </row>
    <row r="4" spans="1:1" ht="39" customHeight="1" x14ac:dyDescent="0.25">
      <c r="A4" s="274" t="s">
        <v>14</v>
      </c>
    </row>
    <row r="5" spans="1:1" ht="51.75" customHeight="1" x14ac:dyDescent="0.25">
      <c r="A5" s="274" t="s">
        <v>15</v>
      </c>
    </row>
    <row r="6" spans="1:1" ht="27" customHeight="1" x14ac:dyDescent="0.25">
      <c r="A6" s="275" t="s">
        <v>16</v>
      </c>
    </row>
    <row r="7" spans="1:1" ht="40.799999999999997" x14ac:dyDescent="0.25">
      <c r="A7" s="276" t="s">
        <v>17</v>
      </c>
    </row>
    <row r="8" spans="1:1" ht="71.400000000000006" x14ac:dyDescent="0.25">
      <c r="A8" s="277" t="s">
        <v>18</v>
      </c>
    </row>
    <row r="9" spans="1:1" ht="20.399999999999999" x14ac:dyDescent="0.25">
      <c r="A9" s="274" t="s">
        <v>19</v>
      </c>
    </row>
    <row r="10" spans="1:1" ht="40.799999999999997" x14ac:dyDescent="0.25">
      <c r="A10" s="274" t="s">
        <v>20</v>
      </c>
    </row>
    <row r="11" spans="1:1" ht="42.75" customHeight="1" x14ac:dyDescent="0.25">
      <c r="A11" s="278"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3"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4">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8">
        <v>37863</v>
      </c>
      <c r="H6" s="19" t="s">
        <v>26</v>
      </c>
      <c r="I6" s="20" t="s">
        <v>27</v>
      </c>
      <c r="J6" s="4"/>
      <c r="L6" s="4"/>
      <c r="M6" s="4"/>
      <c r="N6" s="4"/>
      <c r="O6" s="4"/>
      <c r="P6" s="4"/>
      <c r="Q6" s="4"/>
      <c r="R6" s="4"/>
      <c r="S6" s="4"/>
      <c r="T6" s="4"/>
      <c r="U6" s="4"/>
      <c r="V6" s="4"/>
      <c r="W6" s="4"/>
      <c r="X6" s="4"/>
    </row>
    <row r="7" spans="1:24" ht="15" customHeight="1" x14ac:dyDescent="0.25">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26.4" x14ac:dyDescent="0.25">
      <c r="B8" s="18" t="s">
        <v>30</v>
      </c>
      <c r="C8" s="267" t="s">
        <v>31</v>
      </c>
      <c r="E8" s="323"/>
      <c r="F8" s="314" t="s">
        <v>32</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5">
      <c r="B9" s="28"/>
      <c r="C9" s="29"/>
      <c r="E9" s="323"/>
      <c r="F9" s="316" t="s">
        <v>33</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3.2" x14ac:dyDescent="0.25">
      <c r="B10" s="18" t="s">
        <v>34</v>
      </c>
      <c r="C10" s="269" t="s">
        <v>35</v>
      </c>
      <c r="E10" s="323"/>
      <c r="F10" s="314" t="s">
        <v>36</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24"/>
      <c r="F11" s="327" t="s">
        <v>37</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3.2" x14ac:dyDescent="0.25">
      <c r="B12" s="18" t="s">
        <v>38</v>
      </c>
      <c r="C12" s="270"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3" t="s">
        <v>40</v>
      </c>
      <c r="B15" s="332" t="s">
        <v>41</v>
      </c>
      <c r="C15" s="333"/>
      <c r="D15" s="333"/>
      <c r="E15" s="333"/>
      <c r="F15" s="334"/>
      <c r="G15" s="264" t="s">
        <v>42</v>
      </c>
      <c r="H15" s="264" t="s">
        <v>43</v>
      </c>
      <c r="I15" s="265" t="s">
        <v>44</v>
      </c>
      <c r="J15" s="4"/>
      <c r="K15" s="4"/>
      <c r="L15" s="4"/>
      <c r="M15" s="4"/>
      <c r="N15" s="4"/>
      <c r="O15" s="4"/>
      <c r="P15" s="4"/>
      <c r="Q15" s="4"/>
      <c r="R15" s="4"/>
      <c r="S15" s="4"/>
      <c r="T15" s="4"/>
      <c r="U15" s="4"/>
      <c r="V15" s="4"/>
      <c r="W15" s="4"/>
      <c r="X15" s="4"/>
    </row>
    <row r="16" spans="1:24" ht="12.75" customHeight="1" x14ac:dyDescent="0.25">
      <c r="A16" s="329" t="s">
        <v>29</v>
      </c>
      <c r="B16" s="335" t="str">
        <f>'PR-RAS'!B6</f>
        <v xml:space="preserve">PRIHODI POSLOVANJA (šifre 61+62+63+64+65+66+67+68) </v>
      </c>
      <c r="C16" s="336"/>
      <c r="D16" s="336"/>
      <c r="E16" s="336"/>
      <c r="F16" s="337"/>
      <c r="G16" s="34" t="str">
        <f>'PR-RAS'!C6</f>
        <v>6</v>
      </c>
      <c r="H16" s="172">
        <f>'PR-RAS'!D6</f>
        <v>35515914</v>
      </c>
      <c r="I16" s="172">
        <f>'PR-RAS'!E6</f>
        <v>34062669.509999998</v>
      </c>
      <c r="J16" s="4"/>
      <c r="K16" s="4"/>
      <c r="L16" s="4"/>
      <c r="M16" s="4"/>
      <c r="N16" s="4"/>
      <c r="O16" s="4"/>
      <c r="P16" s="4"/>
      <c r="Q16" s="4"/>
      <c r="R16" s="4"/>
      <c r="S16" s="4"/>
      <c r="T16" s="4"/>
      <c r="U16" s="4"/>
      <c r="V16" s="4"/>
      <c r="W16" s="4"/>
      <c r="X16" s="4"/>
    </row>
    <row r="17" spans="1:24" ht="12.75" customHeight="1" x14ac:dyDescent="0.25">
      <c r="A17" s="330"/>
      <c r="B17" s="338" t="str">
        <f>'PR-RAS'!B151</f>
        <v xml:space="preserve">RASHODI POSLOVANJA (šifre 31+32+34+35+36+37+38) </v>
      </c>
      <c r="C17" s="339"/>
      <c r="D17" s="339"/>
      <c r="E17" s="339"/>
      <c r="F17" s="340"/>
      <c r="G17" s="35" t="str">
        <f>'PR-RAS'!C151</f>
        <v>3</v>
      </c>
      <c r="H17" s="172">
        <f>'PR-RAS'!D151</f>
        <v>32733683</v>
      </c>
      <c r="I17" s="172">
        <f>'PR-RAS'!E151</f>
        <v>30845389.719999999</v>
      </c>
      <c r="J17" s="4"/>
      <c r="K17" s="4"/>
      <c r="L17" s="4"/>
      <c r="M17" s="4"/>
      <c r="N17" s="4"/>
      <c r="O17" s="4"/>
      <c r="P17" s="4"/>
      <c r="Q17" s="4"/>
      <c r="R17" s="4"/>
      <c r="S17" s="4"/>
      <c r="T17" s="4"/>
      <c r="U17" s="4"/>
      <c r="V17" s="4"/>
      <c r="W17" s="4"/>
      <c r="X17" s="4"/>
    </row>
    <row r="18" spans="1:24" ht="12.75" customHeight="1" x14ac:dyDescent="0.25">
      <c r="A18" s="330"/>
      <c r="B18" s="338" t="str">
        <f>'PR-RAS'!B645</f>
        <v>Višak prihoda i primitaka raspoloživ u sljedećem razdoblju (šifre X005 + '9221-9222' - Y005 - '9222-9221')</v>
      </c>
      <c r="C18" s="339"/>
      <c r="D18" s="339"/>
      <c r="E18" s="339"/>
      <c r="F18" s="340"/>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5">
      <c r="A19" s="331"/>
      <c r="B19" s="341" t="str">
        <f>'PR-RAS'!B646</f>
        <v>Manjak prihoda i primitaka za pokriće u sljedećem razdoblju (šifre Y005 + '9222-9221' - X005 - '9221-9222' )</v>
      </c>
      <c r="C19" s="342"/>
      <c r="D19" s="342"/>
      <c r="E19" s="342"/>
      <c r="F19" s="343"/>
      <c r="G19" s="36" t="str">
        <f>'PR-RAS'!C646</f>
        <v>Y006</v>
      </c>
      <c r="H19" s="173">
        <f>'PR-RAS'!D646</f>
        <v>4654011</v>
      </c>
      <c r="I19" s="173">
        <f>'PR-RAS'!E646</f>
        <v>2996839.2900000019</v>
      </c>
      <c r="J19" s="4"/>
      <c r="K19" s="4"/>
      <c r="L19" s="4"/>
      <c r="M19" s="4"/>
      <c r="N19" s="4"/>
      <c r="O19" s="4"/>
      <c r="P19" s="4"/>
      <c r="Q19" s="4"/>
      <c r="R19" s="4"/>
      <c r="S19" s="4"/>
      <c r="T19" s="4"/>
      <c r="U19" s="4"/>
      <c r="V19" s="4"/>
      <c r="W19" s="4"/>
      <c r="X19" s="4"/>
    </row>
    <row r="20" spans="1:24" ht="12.75" customHeight="1" x14ac:dyDescent="0.25">
      <c r="A20" s="329" t="s">
        <v>32</v>
      </c>
      <c r="B20" s="335" t="str">
        <f>BILANCA!B7</f>
        <v>Nefinancijska imovina (šifre 01+02+03+04+05+06)</v>
      </c>
      <c r="C20" s="336"/>
      <c r="D20" s="336"/>
      <c r="E20" s="336"/>
      <c r="F20" s="337"/>
      <c r="G20" s="159" t="str">
        <f>BILANCA!C7</f>
        <v>B002</v>
      </c>
      <c r="H20" s="174">
        <f>BILANCA!D7</f>
        <v>37580012</v>
      </c>
      <c r="I20" s="175">
        <f>BILANCA!E7</f>
        <v>39916887.340000004</v>
      </c>
      <c r="J20" s="4"/>
      <c r="K20" s="4"/>
      <c r="L20" s="4"/>
      <c r="M20" s="4"/>
      <c r="N20" s="4"/>
      <c r="O20" s="4"/>
      <c r="P20" s="4"/>
      <c r="Q20" s="4"/>
      <c r="R20" s="4"/>
      <c r="S20" s="4"/>
      <c r="T20" s="4"/>
      <c r="U20" s="4"/>
      <c r="V20" s="4"/>
      <c r="W20" s="4"/>
      <c r="X20" s="4"/>
    </row>
    <row r="21" spans="1:24" ht="12.75" customHeight="1" x14ac:dyDescent="0.25">
      <c r="A21" s="330"/>
      <c r="B21" s="338" t="str">
        <f>BILANCA!B68</f>
        <v>Financijska imovina (šifre 11+12+13+14+15+16+17+19)</v>
      </c>
      <c r="C21" s="339"/>
      <c r="D21" s="339"/>
      <c r="E21" s="339"/>
      <c r="F21" s="340"/>
      <c r="G21" s="160" t="str">
        <f>BILANCA!C68</f>
        <v>1</v>
      </c>
      <c r="H21" s="176">
        <f>BILANCA!D68</f>
        <v>12245645</v>
      </c>
      <c r="I21" s="177">
        <f>BILANCA!E68</f>
        <v>9896290.1999999993</v>
      </c>
      <c r="J21" s="4"/>
      <c r="K21" s="4"/>
      <c r="L21" s="4"/>
      <c r="M21" s="4"/>
      <c r="N21" s="4"/>
      <c r="O21" s="4"/>
      <c r="P21" s="4"/>
      <c r="Q21" s="4"/>
      <c r="R21" s="4"/>
      <c r="S21" s="4"/>
      <c r="T21" s="4"/>
      <c r="U21" s="4"/>
      <c r="V21" s="4"/>
      <c r="W21" s="4"/>
      <c r="X21" s="4"/>
    </row>
    <row r="22" spans="1:24" ht="12.75" customHeight="1" x14ac:dyDescent="0.25">
      <c r="A22" s="330"/>
      <c r="B22" s="338" t="str">
        <f>BILANCA!B176</f>
        <v xml:space="preserve">Obveze (šifre 23+24+25+26+29) </v>
      </c>
      <c r="C22" s="339"/>
      <c r="D22" s="339"/>
      <c r="E22" s="339"/>
      <c r="F22" s="340"/>
      <c r="G22" s="160" t="str">
        <f>BILANCA!C176</f>
        <v>2</v>
      </c>
      <c r="H22" s="176">
        <f>BILANCA!D176</f>
        <v>11343001</v>
      </c>
      <c r="I22" s="177">
        <f>BILANCA!E176</f>
        <v>10001855.5</v>
      </c>
      <c r="J22" s="4"/>
      <c r="K22" s="4"/>
      <c r="L22" s="4"/>
      <c r="M22" s="4"/>
      <c r="N22" s="4"/>
      <c r="O22" s="4"/>
      <c r="P22" s="4"/>
      <c r="Q22" s="4"/>
      <c r="R22" s="4"/>
      <c r="S22" s="4"/>
      <c r="T22" s="4"/>
      <c r="U22" s="4"/>
      <c r="V22" s="4"/>
      <c r="W22" s="4"/>
      <c r="X22" s="4"/>
    </row>
    <row r="23" spans="1:24" ht="12.75" customHeight="1" x14ac:dyDescent="0.25">
      <c r="A23" s="331"/>
      <c r="B23" s="341" t="str">
        <f>BILANCA!B237</f>
        <v>Vlastiti izvori (šifre 91 + 922 - 93 + 96 do 98)</v>
      </c>
      <c r="C23" s="342"/>
      <c r="D23" s="342"/>
      <c r="E23" s="342"/>
      <c r="F23" s="343"/>
      <c r="G23" s="161" t="str">
        <f>BILANCA!C237</f>
        <v>9</v>
      </c>
      <c r="H23" s="178">
        <f>BILANCA!D237</f>
        <v>38482656</v>
      </c>
      <c r="I23" s="179">
        <f>BILANCA!E237</f>
        <v>39811322.039999999</v>
      </c>
      <c r="J23" s="4"/>
      <c r="K23" s="4"/>
      <c r="L23" s="4"/>
      <c r="M23" s="4"/>
      <c r="N23" s="4"/>
      <c r="O23" s="4"/>
      <c r="P23" s="4"/>
      <c r="Q23" s="4"/>
      <c r="R23" s="4"/>
      <c r="S23" s="4"/>
      <c r="T23" s="4"/>
      <c r="U23" s="4"/>
      <c r="V23" s="4"/>
      <c r="W23" s="4"/>
      <c r="X23" s="4"/>
    </row>
    <row r="24" spans="1:24" ht="12.75" customHeight="1" x14ac:dyDescent="0.25">
      <c r="A24" s="329" t="s">
        <v>45</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5">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5">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5">
      <c r="A27" s="330"/>
      <c r="B27" s="338" t="str">
        <f>'RAS-funkcijski'!B114</f>
        <v>Obrazovanje (šifre 091+092+093+094+095+096+097+098)</v>
      </c>
      <c r="C27" s="339"/>
      <c r="D27" s="339"/>
      <c r="E27" s="339"/>
      <c r="F27" s="340"/>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5">
      <c r="A28" s="331"/>
      <c r="B28" s="341" t="str">
        <f>'RAS-funkcijski'!B141</f>
        <v>Kontrolni zbroj (šifre 01+02+03+04+05+06+07+08+09+10)</v>
      </c>
      <c r="C28" s="342"/>
      <c r="D28" s="342"/>
      <c r="E28" s="342"/>
      <c r="F28" s="343"/>
      <c r="G28" s="161" t="str">
        <f>'RAS-funkcijski'!C141</f>
        <v>R1</v>
      </c>
      <c r="H28" s="180">
        <f>'RAS-funkcijski'!D141</f>
        <v>39483711</v>
      </c>
      <c r="I28" s="181">
        <f>'RAS-funkcijski'!E141</f>
        <v>32405498.27</v>
      </c>
      <c r="J28" s="4"/>
      <c r="K28" s="4"/>
      <c r="L28" s="4"/>
      <c r="M28" s="4"/>
      <c r="N28" s="4"/>
      <c r="O28" s="4"/>
      <c r="P28" s="4"/>
      <c r="Q28" s="4"/>
      <c r="R28" s="4"/>
      <c r="S28" s="4"/>
      <c r="T28" s="4"/>
      <c r="U28" s="4"/>
      <c r="V28" s="4"/>
      <c r="W28" s="4"/>
      <c r="X28" s="4"/>
    </row>
    <row r="29" spans="1:24" ht="12.75" customHeight="1" x14ac:dyDescent="0.25">
      <c r="A29" s="329" t="s">
        <v>36</v>
      </c>
      <c r="B29" s="345" t="str">
        <f>'P-VRIO'!B5</f>
        <v>Promjene u vrijednosti i obujmu imovine (šifre 91511+91512)</v>
      </c>
      <c r="C29" s="336"/>
      <c r="D29" s="336"/>
      <c r="E29" s="336"/>
      <c r="F29" s="337"/>
      <c r="G29" s="159" t="str">
        <f>'P-VRIO'!C5</f>
        <v>9151</v>
      </c>
      <c r="H29" s="174">
        <f>'P-VRIO'!D5</f>
        <v>0</v>
      </c>
      <c r="I29" s="175">
        <f>'P-VRIO'!E5</f>
        <v>541685.43999999994</v>
      </c>
      <c r="J29" s="4"/>
      <c r="K29" s="4"/>
      <c r="L29" s="4"/>
      <c r="M29" s="4"/>
      <c r="N29" s="4"/>
      <c r="O29" s="4"/>
      <c r="P29" s="4"/>
      <c r="Q29" s="4"/>
      <c r="R29" s="4"/>
      <c r="S29" s="4"/>
      <c r="T29" s="4"/>
      <c r="U29" s="4"/>
      <c r="V29" s="4"/>
      <c r="W29" s="4"/>
      <c r="X29" s="4"/>
    </row>
    <row r="30" spans="1:24" ht="12.75" customHeight="1" x14ac:dyDescent="0.25">
      <c r="A30" s="330"/>
      <c r="B30" s="346" t="str">
        <f>'P-VRIO'!B22</f>
        <v>Promjene u obujmu imovine (šifre P016+P023)</v>
      </c>
      <c r="C30" s="339"/>
      <c r="D30" s="339"/>
      <c r="E30" s="339"/>
      <c r="F30" s="340"/>
      <c r="G30" s="160" t="str">
        <f>'P-VRIO'!C22</f>
        <v>91512</v>
      </c>
      <c r="H30" s="176">
        <f>'P-VRIO'!D22</f>
        <v>0</v>
      </c>
      <c r="I30" s="177">
        <f>'P-VRIO'!E22</f>
        <v>541685.43999999994</v>
      </c>
      <c r="J30" s="4"/>
      <c r="K30" s="4"/>
      <c r="L30" s="4"/>
      <c r="M30" s="4"/>
      <c r="N30" s="4"/>
      <c r="O30" s="4"/>
      <c r="P30" s="4"/>
      <c r="Q30" s="4"/>
      <c r="R30" s="4"/>
      <c r="S30" s="4"/>
      <c r="T30" s="4"/>
      <c r="U30" s="4"/>
      <c r="V30" s="4"/>
      <c r="W30" s="4"/>
      <c r="X30" s="4"/>
    </row>
    <row r="31" spans="1:24" ht="12.75" customHeight="1" x14ac:dyDescent="0.25">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29" t="s">
        <v>37</v>
      </c>
      <c r="B33" s="335" t="str">
        <f>OBVEZE!B5</f>
        <v>Stanje obveza 1. siječnja (=stanju obveza iz Izvještaja o obvezama na 31. prosinca prethodne godine)</v>
      </c>
      <c r="C33" s="336"/>
      <c r="D33" s="336"/>
      <c r="E33" s="336"/>
      <c r="F33" s="337"/>
      <c r="G33" s="159" t="str">
        <f>OBVEZE!C5</f>
        <v>V001</v>
      </c>
      <c r="H33" s="182" t="s">
        <v>46</v>
      </c>
      <c r="I33" s="183">
        <f>OBVEZE!D5</f>
        <v>11343000.35</v>
      </c>
      <c r="J33" s="4"/>
      <c r="K33" s="4"/>
      <c r="L33" s="4"/>
      <c r="M33" s="4"/>
      <c r="N33" s="4"/>
      <c r="O33" s="4"/>
      <c r="P33" s="4"/>
      <c r="Q33" s="4"/>
      <c r="R33" s="4"/>
      <c r="S33" s="4"/>
      <c r="T33" s="4"/>
      <c r="U33" s="4"/>
      <c r="V33" s="4"/>
      <c r="W33" s="4"/>
      <c r="X33" s="4"/>
    </row>
    <row r="34" spans="1:24" ht="12.75" customHeight="1" x14ac:dyDescent="0.25">
      <c r="A34" s="330"/>
      <c r="B34" s="338" t="str">
        <f>OBVEZE!B42</f>
        <v>Stanje obveza na kraju izvještajnog razdoblja (šifre V001+V002-V004) i (šifre V007+V009)</v>
      </c>
      <c r="C34" s="339"/>
      <c r="D34" s="339"/>
      <c r="E34" s="339"/>
      <c r="F34" s="340"/>
      <c r="G34" s="160" t="str">
        <f>OBVEZE!C42</f>
        <v>V006</v>
      </c>
      <c r="H34" s="176" t="s">
        <v>46</v>
      </c>
      <c r="I34" s="177">
        <f>OBVEZE!D42</f>
        <v>10001855.5</v>
      </c>
      <c r="J34" s="4"/>
      <c r="K34" s="4"/>
      <c r="L34" s="4"/>
      <c r="M34" s="4"/>
      <c r="N34" s="4"/>
      <c r="O34" s="4"/>
      <c r="P34" s="4"/>
      <c r="Q34" s="4"/>
      <c r="R34" s="4"/>
      <c r="S34" s="4"/>
      <c r="T34" s="4"/>
      <c r="U34" s="4"/>
      <c r="V34" s="4"/>
      <c r="W34" s="4"/>
      <c r="X34" s="4"/>
    </row>
    <row r="35" spans="1:24" ht="12.75" customHeight="1" x14ac:dyDescent="0.25">
      <c r="A35" s="330"/>
      <c r="B35" s="338" t="str">
        <f>OBVEZE!B43</f>
        <v>Stanje dospjelih obveza na kraju izvještajnog razdoblja (šifre V008+D23+D24 + 'D dio 25,26')</v>
      </c>
      <c r="C35" s="339"/>
      <c r="D35" s="339"/>
      <c r="E35" s="339"/>
      <c r="F35" s="340"/>
      <c r="G35" s="160" t="str">
        <f>OBVEZE!C43</f>
        <v>V007</v>
      </c>
      <c r="H35" s="176" t="s">
        <v>46</v>
      </c>
      <c r="I35" s="177">
        <f>OBVEZE!D43</f>
        <v>6728320.5</v>
      </c>
      <c r="J35" s="4"/>
      <c r="K35" s="4"/>
      <c r="L35" s="4"/>
      <c r="M35" s="4"/>
      <c r="N35" s="4"/>
      <c r="O35" s="4"/>
      <c r="P35" s="4"/>
      <c r="Q35" s="4"/>
      <c r="R35" s="4"/>
      <c r="S35" s="4"/>
      <c r="T35" s="4"/>
      <c r="U35" s="4"/>
      <c r="V35" s="4"/>
      <c r="W35" s="4"/>
      <c r="X35" s="4"/>
    </row>
    <row r="36" spans="1:24" ht="12.75" customHeight="1" x14ac:dyDescent="0.25">
      <c r="A36" s="331"/>
      <c r="B36" s="341" t="str">
        <f>OBVEZE!B101</f>
        <v>Stanje nedospjelih obveza na kraju izvještajnog razdoblja (šifre V010 + ND23 + ND24 + 'ND dio 25,26')</v>
      </c>
      <c r="C36" s="342"/>
      <c r="D36" s="342"/>
      <c r="E36" s="342"/>
      <c r="F36" s="343"/>
      <c r="G36" s="161" t="str">
        <f>OBVEZE!C101</f>
        <v>V009</v>
      </c>
      <c r="H36" s="180" t="s">
        <v>46</v>
      </c>
      <c r="I36" s="181">
        <f>OBVEZE!D101</f>
        <v>3273535</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44" t="s">
        <v>47</v>
      </c>
      <c r="I39" s="344"/>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abSelected="1" zoomScaleNormal="100" workbookViewId="0">
      <selection activeCell="E639" sqref="E639"/>
    </sheetView>
  </sheetViews>
  <sheetFormatPr defaultColWidth="14.44140625" defaultRowHeight="15" customHeight="1" x14ac:dyDescent="0.2"/>
  <cols>
    <col min="1" max="1" width="12.6640625" style="191" customWidth="1"/>
    <col min="2" max="2" width="60.6640625" style="236" customWidth="1"/>
    <col min="3" max="3" width="12.6640625" style="191" customWidth="1"/>
    <col min="4" max="5" width="14.6640625" style="72" customWidth="1"/>
    <col min="6" max="6" width="8.6640625" style="72" customWidth="1"/>
    <col min="7" max="11" width="14.44140625" style="66" customWidth="1"/>
    <col min="12" max="16384" width="14.44140625" style="66"/>
  </cols>
  <sheetData>
    <row r="2" spans="1:25" s="224" customFormat="1" ht="50.1" customHeight="1" x14ac:dyDescent="0.25">
      <c r="A2" s="352" t="s">
        <v>48</v>
      </c>
      <c r="B2" s="353"/>
      <c r="C2" s="353"/>
      <c r="D2" s="353"/>
      <c r="E2" s="353"/>
      <c r="F2" s="353"/>
    </row>
    <row r="3" spans="1:25" s="224" customFormat="1" ht="48" x14ac:dyDescent="0.25">
      <c r="A3" s="310" t="s">
        <v>49</v>
      </c>
      <c r="B3" s="311" t="s">
        <v>41</v>
      </c>
      <c r="C3" s="285" t="s">
        <v>42</v>
      </c>
      <c r="D3" s="311" t="s">
        <v>50</v>
      </c>
      <c r="E3" s="311" t="s">
        <v>51</v>
      </c>
      <c r="F3" s="286" t="s">
        <v>52</v>
      </c>
    </row>
    <row r="4" spans="1:25" s="226" customFormat="1" ht="12" customHeight="1" x14ac:dyDescent="0.25">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5">
      <c r="A5" s="354" t="s">
        <v>54</v>
      </c>
      <c r="B5" s="355"/>
      <c r="C5" s="216"/>
      <c r="D5" s="74"/>
      <c r="E5" s="74"/>
      <c r="F5" s="61"/>
    </row>
    <row r="6" spans="1:25" ht="12.75" customHeight="1" x14ac:dyDescent="0.2">
      <c r="A6" s="55">
        <v>6</v>
      </c>
      <c r="B6" s="87" t="s">
        <v>55</v>
      </c>
      <c r="C6" s="52" t="s">
        <v>56</v>
      </c>
      <c r="D6" s="53">
        <f>D7+D44+D50+D82+D106+D124+D133+D139</f>
        <v>35515914</v>
      </c>
      <c r="E6" s="53">
        <f>E7+E44+E50+E82+E106+E124+E133+E139</f>
        <v>34062669.509999998</v>
      </c>
      <c r="F6" s="54">
        <f t="shared" ref="F6:F131" si="0">IF(D6&lt;&gt;0,IF(E6/D6&gt;=100,"&gt;&gt;100",E6/D6*100),"-")</f>
        <v>95.908187833769389</v>
      </c>
    </row>
    <row r="7" spans="1:25" ht="12.75" customHeight="1" x14ac:dyDescent="0.2">
      <c r="A7" s="55">
        <v>61</v>
      </c>
      <c r="B7" s="309"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2.8" x14ac:dyDescent="0.2">
      <c r="A50" s="55">
        <v>63</v>
      </c>
      <c r="B50" s="88" t="s">
        <v>143</v>
      </c>
      <c r="C50" s="52" t="s">
        <v>144</v>
      </c>
      <c r="D50" s="53">
        <f>D51+D54+D59+D62+D65+D68+D71+D74+D77</f>
        <v>650342</v>
      </c>
      <c r="E50" s="53">
        <f>E51+E54+E59+E62+E65+E68+E71+E74+E77</f>
        <v>768256.16</v>
      </c>
      <c r="F50" s="54">
        <f t="shared" si="0"/>
        <v>118.13110025186748</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12"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2.8" x14ac:dyDescent="0.2">
      <c r="A59" s="55">
        <v>633</v>
      </c>
      <c r="B59" s="88" t="s">
        <v>161</v>
      </c>
      <c r="C59" s="52" t="s">
        <v>162</v>
      </c>
      <c r="D59" s="53">
        <f t="shared" ref="D59:E59" si="12">SUM(D60:D61)</f>
        <v>0</v>
      </c>
      <c r="E59" s="53">
        <f t="shared" si="12"/>
        <v>0</v>
      </c>
      <c r="F59" s="54" t="str">
        <f t="shared" si="0"/>
        <v>-</v>
      </c>
    </row>
    <row r="60" spans="1:6" ht="12" x14ac:dyDescent="0.2">
      <c r="A60" s="55">
        <v>6331</v>
      </c>
      <c r="B60" s="88" t="s">
        <v>163</v>
      </c>
      <c r="C60" s="52" t="s">
        <v>164</v>
      </c>
      <c r="D60" s="244"/>
      <c r="E60" s="244"/>
      <c r="F60" s="54" t="str">
        <f t="shared" si="0"/>
        <v>-</v>
      </c>
    </row>
    <row r="61" spans="1:6" ht="12"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280881</v>
      </c>
      <c r="E62" s="53">
        <f t="shared" si="13"/>
        <v>66918.240000000005</v>
      </c>
      <c r="F62" s="54">
        <f t="shared" si="0"/>
        <v>23.824409625428565</v>
      </c>
    </row>
    <row r="63" spans="1:6" ht="12.75" customHeight="1" x14ac:dyDescent="0.2">
      <c r="A63" s="55">
        <v>6341</v>
      </c>
      <c r="B63" s="87" t="s">
        <v>169</v>
      </c>
      <c r="C63" s="52" t="s">
        <v>170</v>
      </c>
      <c r="D63" s="244">
        <v>280881</v>
      </c>
      <c r="E63" s="244">
        <v>66918.240000000005</v>
      </c>
      <c r="F63" s="54">
        <f t="shared" si="0"/>
        <v>23.824409625428565</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2.8" x14ac:dyDescent="0.2">
      <c r="A68" s="55" t="s">
        <v>179</v>
      </c>
      <c r="B68" s="234" t="s">
        <v>180</v>
      </c>
      <c r="C68" s="52" t="s">
        <v>179</v>
      </c>
      <c r="D68" s="53">
        <f t="shared" ref="D68:E68" si="15">SUM(D69:D70)</f>
        <v>210000</v>
      </c>
      <c r="E68" s="53">
        <f t="shared" si="15"/>
        <v>492331.79</v>
      </c>
      <c r="F68" s="54">
        <f t="shared" si="0"/>
        <v>234.44370952380953</v>
      </c>
    </row>
    <row r="69" spans="1:6" ht="12.75" customHeight="1" x14ac:dyDescent="0.2">
      <c r="A69" s="55" t="s">
        <v>181</v>
      </c>
      <c r="B69" s="87" t="s">
        <v>182</v>
      </c>
      <c r="C69" s="52" t="s">
        <v>181</v>
      </c>
      <c r="D69" s="244">
        <v>210000</v>
      </c>
      <c r="E69" s="244">
        <v>492331.79</v>
      </c>
      <c r="F69" s="54">
        <f t="shared" si="0"/>
        <v>234.44370952380953</v>
      </c>
    </row>
    <row r="70" spans="1:6" ht="12" x14ac:dyDescent="0.2">
      <c r="A70" s="55" t="s">
        <v>183</v>
      </c>
      <c r="B70" s="87" t="s">
        <v>184</v>
      </c>
      <c r="C70" s="52" t="s">
        <v>183</v>
      </c>
      <c r="D70" s="244"/>
      <c r="E70" s="244"/>
      <c r="F70" s="54" t="str">
        <f t="shared" si="0"/>
        <v>-</v>
      </c>
    </row>
    <row r="71" spans="1:6" ht="22.8"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119461</v>
      </c>
      <c r="E74" s="53">
        <f t="shared" si="17"/>
        <v>209006.13</v>
      </c>
      <c r="F74" s="54">
        <f t="shared" si="0"/>
        <v>174.95762633830287</v>
      </c>
    </row>
    <row r="75" spans="1:6" ht="12.75" customHeight="1" x14ac:dyDescent="0.2">
      <c r="A75" s="55" t="s">
        <v>193</v>
      </c>
      <c r="B75" s="87" t="s">
        <v>194</v>
      </c>
      <c r="C75" s="52" t="s">
        <v>193</v>
      </c>
      <c r="D75" s="244">
        <v>119461</v>
      </c>
      <c r="E75" s="244">
        <v>209006.13</v>
      </c>
      <c r="F75" s="54">
        <f t="shared" si="0"/>
        <v>174.95762633830287</v>
      </c>
    </row>
    <row r="76" spans="1:6" ht="12.75" customHeight="1" x14ac:dyDescent="0.2">
      <c r="A76" s="55" t="s">
        <v>195</v>
      </c>
      <c r="B76" s="87" t="s">
        <v>196</v>
      </c>
      <c r="C76" s="52" t="s">
        <v>195</v>
      </c>
      <c r="D76" s="244"/>
      <c r="E76" s="244"/>
      <c r="F76" s="54" t="str">
        <f t="shared" si="0"/>
        <v>-</v>
      </c>
    </row>
    <row r="77" spans="1:6" ht="12" x14ac:dyDescent="0.2">
      <c r="A77" s="55" t="s">
        <v>197</v>
      </c>
      <c r="B77" s="87" t="s">
        <v>198</v>
      </c>
      <c r="C77" s="52" t="s">
        <v>197</v>
      </c>
      <c r="D77" s="53">
        <f t="shared" ref="D77:E77" si="18">SUM(D78:D81)</f>
        <v>40000</v>
      </c>
      <c r="E77" s="53">
        <f t="shared" si="18"/>
        <v>0</v>
      </c>
      <c r="F77" s="54">
        <f t="shared" si="0"/>
        <v>0</v>
      </c>
    </row>
    <row r="78" spans="1:6" ht="12.75" customHeight="1" x14ac:dyDescent="0.2">
      <c r="A78" s="55">
        <v>6391</v>
      </c>
      <c r="B78" s="87" t="s">
        <v>199</v>
      </c>
      <c r="C78" s="52" t="s">
        <v>200</v>
      </c>
      <c r="D78" s="244">
        <v>40000</v>
      </c>
      <c r="E78" s="244"/>
      <c r="F78" s="54">
        <f t="shared" si="0"/>
        <v>0</v>
      </c>
    </row>
    <row r="79" spans="1:6" ht="12.75" customHeight="1" x14ac:dyDescent="0.2">
      <c r="A79" s="55">
        <v>6392</v>
      </c>
      <c r="B79" s="87" t="s">
        <v>201</v>
      </c>
      <c r="C79" s="52" t="s">
        <v>202</v>
      </c>
      <c r="D79" s="244"/>
      <c r="E79" s="244"/>
      <c r="F79" s="54" t="str">
        <f t="shared" si="0"/>
        <v>-</v>
      </c>
    </row>
    <row r="80" spans="1:6" ht="22.8" x14ac:dyDescent="0.2">
      <c r="A80" s="55">
        <v>6393</v>
      </c>
      <c r="B80" s="87" t="s">
        <v>203</v>
      </c>
      <c r="C80" s="52" t="s">
        <v>204</v>
      </c>
      <c r="D80" s="244"/>
      <c r="E80" s="244"/>
      <c r="F80" s="54" t="str">
        <f t="shared" si="0"/>
        <v>-</v>
      </c>
    </row>
    <row r="81" spans="1:6" ht="22.8"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8769</v>
      </c>
      <c r="E82" s="53">
        <f t="shared" si="19"/>
        <v>14720.699999999999</v>
      </c>
      <c r="F82" s="54">
        <f t="shared" si="0"/>
        <v>167.87204926445432</v>
      </c>
    </row>
    <row r="83" spans="1:6" ht="12.75" customHeight="1" x14ac:dyDescent="0.2">
      <c r="A83" s="55">
        <v>641</v>
      </c>
      <c r="B83" s="87" t="s">
        <v>209</v>
      </c>
      <c r="C83" s="52" t="s">
        <v>210</v>
      </c>
      <c r="D83" s="53">
        <f t="shared" ref="D83:E83" si="20">SUM(D84:D90)</f>
        <v>8769</v>
      </c>
      <c r="E83" s="53">
        <f t="shared" si="20"/>
        <v>14720.699999999999</v>
      </c>
      <c r="F83" s="54">
        <f t="shared" si="0"/>
        <v>167.87204926445432</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639</v>
      </c>
      <c r="E85" s="244">
        <v>54.47</v>
      </c>
      <c r="F85" s="54">
        <f t="shared" si="0"/>
        <v>8.5242566510172146</v>
      </c>
    </row>
    <row r="86" spans="1:6" ht="12.75" customHeight="1" x14ac:dyDescent="0.2">
      <c r="A86" s="55">
        <v>6414</v>
      </c>
      <c r="B86" s="87" t="s">
        <v>215</v>
      </c>
      <c r="C86" s="52" t="s">
        <v>216</v>
      </c>
      <c r="D86" s="244">
        <v>8130</v>
      </c>
      <c r="E86" s="244">
        <v>14666.23</v>
      </c>
      <c r="F86" s="54">
        <f t="shared" si="0"/>
        <v>180.39643296432962</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2.8"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2.8" x14ac:dyDescent="0.2">
      <c r="A99" s="55">
        <v>6431</v>
      </c>
      <c r="B99" s="87" t="s">
        <v>241</v>
      </c>
      <c r="C99" s="52" t="s">
        <v>242</v>
      </c>
      <c r="D99" s="244"/>
      <c r="E99" s="244"/>
      <c r="F99" s="54" t="str">
        <f t="shared" si="0"/>
        <v>-</v>
      </c>
    </row>
    <row r="100" spans="1:6" ht="22.8" x14ac:dyDescent="0.2">
      <c r="A100" s="55">
        <v>6432</v>
      </c>
      <c r="B100" s="234" t="s">
        <v>243</v>
      </c>
      <c r="C100" s="52" t="s">
        <v>244</v>
      </c>
      <c r="D100" s="244"/>
      <c r="E100" s="244"/>
      <c r="F100" s="54" t="str">
        <f t="shared" si="0"/>
        <v>-</v>
      </c>
    </row>
    <row r="101" spans="1:6" ht="22.8" x14ac:dyDescent="0.2">
      <c r="A101" s="55">
        <v>6433</v>
      </c>
      <c r="B101" s="234" t="s">
        <v>245</v>
      </c>
      <c r="C101" s="52" t="s">
        <v>246</v>
      </c>
      <c r="D101" s="244"/>
      <c r="E101" s="244"/>
      <c r="F101" s="54" t="str">
        <f t="shared" si="0"/>
        <v>-</v>
      </c>
    </row>
    <row r="102" spans="1:6" ht="12" x14ac:dyDescent="0.2">
      <c r="A102" s="55">
        <v>6434</v>
      </c>
      <c r="B102" s="87" t="s">
        <v>247</v>
      </c>
      <c r="C102" s="52" t="s">
        <v>248</v>
      </c>
      <c r="D102" s="244"/>
      <c r="E102" s="244"/>
      <c r="F102" s="54" t="str">
        <f t="shared" si="0"/>
        <v>-</v>
      </c>
    </row>
    <row r="103" spans="1:6" ht="22.8" x14ac:dyDescent="0.2">
      <c r="A103" s="55">
        <v>6435</v>
      </c>
      <c r="B103" s="234" t="s">
        <v>249</v>
      </c>
      <c r="C103" s="52" t="s">
        <v>250</v>
      </c>
      <c r="D103" s="244"/>
      <c r="E103" s="244"/>
      <c r="F103" s="54" t="str">
        <f t="shared" si="0"/>
        <v>-</v>
      </c>
    </row>
    <row r="104" spans="1:6" ht="22.8"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2.8" x14ac:dyDescent="0.2">
      <c r="A106" s="55">
        <v>65</v>
      </c>
      <c r="B106" s="87" t="s">
        <v>255</v>
      </c>
      <c r="C106" s="52" t="s">
        <v>256</v>
      </c>
      <c r="D106" s="53">
        <f t="shared" ref="D106:E106" si="23">D107+D112+D120</f>
        <v>778887</v>
      </c>
      <c r="E106" s="53">
        <f t="shared" si="23"/>
        <v>828355.81</v>
      </c>
      <c r="F106" s="54">
        <f t="shared" si="0"/>
        <v>106.35121782748975</v>
      </c>
    </row>
    <row r="107" spans="1:6" ht="12.75" customHeight="1" x14ac:dyDescent="0.2">
      <c r="A107" s="55">
        <v>651</v>
      </c>
      <c r="B107" s="87" t="s">
        <v>257</v>
      </c>
      <c r="C107" s="52" t="s">
        <v>258</v>
      </c>
      <c r="D107" s="53">
        <f t="shared" ref="D107:E107" si="24">SUM(D108:D111)</f>
        <v>3109</v>
      </c>
      <c r="E107" s="53">
        <f t="shared" si="24"/>
        <v>4746.0200000000004</v>
      </c>
      <c r="F107" s="54">
        <f t="shared" si="0"/>
        <v>152.6542296558379</v>
      </c>
    </row>
    <row r="108" spans="1:6" ht="12.75" customHeight="1" x14ac:dyDescent="0.2">
      <c r="A108" s="55">
        <v>6511</v>
      </c>
      <c r="B108" s="87" t="s">
        <v>259</v>
      </c>
      <c r="C108" s="52" t="s">
        <v>260</v>
      </c>
      <c r="D108" s="244">
        <v>3109</v>
      </c>
      <c r="E108" s="244"/>
      <c r="F108" s="54">
        <f t="shared" si="0"/>
        <v>0</v>
      </c>
    </row>
    <row r="109" spans="1:6" ht="12.75" customHeight="1" x14ac:dyDescent="0.2">
      <c r="A109" s="55">
        <v>6512</v>
      </c>
      <c r="B109" s="87" t="s">
        <v>261</v>
      </c>
      <c r="C109" s="52" t="s">
        <v>262</v>
      </c>
      <c r="D109" s="244"/>
      <c r="E109" s="244">
        <v>4746.0200000000004</v>
      </c>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775778</v>
      </c>
      <c r="E112" s="53">
        <f t="shared" si="25"/>
        <v>823609.79</v>
      </c>
      <c r="F112" s="54">
        <f t="shared" si="0"/>
        <v>106.16565434956908</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775778</v>
      </c>
      <c r="E117" s="244">
        <v>823609.79</v>
      </c>
      <c r="F117" s="54">
        <f t="shared" si="0"/>
        <v>106.16565434956908</v>
      </c>
    </row>
    <row r="118" spans="1:6" ht="12.75" customHeight="1" x14ac:dyDescent="0.2">
      <c r="A118" s="55">
        <v>6527</v>
      </c>
      <c r="B118" s="87" t="s">
        <v>279</v>
      </c>
      <c r="C118" s="52" t="s">
        <v>280</v>
      </c>
      <c r="D118" s="244"/>
      <c r="E118" s="244"/>
      <c r="F118" s="54" t="str">
        <f t="shared" si="0"/>
        <v>-</v>
      </c>
    </row>
    <row r="119" spans="1:6" ht="22.8"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2.8" x14ac:dyDescent="0.2">
      <c r="A124" s="55">
        <v>66</v>
      </c>
      <c r="B124" s="233" t="s">
        <v>291</v>
      </c>
      <c r="C124" s="52" t="s">
        <v>292</v>
      </c>
      <c r="D124" s="53">
        <f t="shared" ref="D124:E124" si="27">D125+D128</f>
        <v>10557943</v>
      </c>
      <c r="E124" s="53">
        <f t="shared" si="27"/>
        <v>9920662.25</v>
      </c>
      <c r="F124" s="54">
        <f t="shared" si="0"/>
        <v>93.963968644270963</v>
      </c>
    </row>
    <row r="125" spans="1:6" ht="12.75" customHeight="1" x14ac:dyDescent="0.2">
      <c r="A125" s="55">
        <v>661</v>
      </c>
      <c r="B125" s="88" t="s">
        <v>293</v>
      </c>
      <c r="C125" s="52" t="s">
        <v>294</v>
      </c>
      <c r="D125" s="53">
        <f t="shared" ref="D125:E125" si="28">SUM(D126:D127)</f>
        <v>10354985</v>
      </c>
      <c r="E125" s="53">
        <f t="shared" si="28"/>
        <v>9847752.25</v>
      </c>
      <c r="F125" s="54">
        <f t="shared" si="0"/>
        <v>95.101559780144541</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10354985</v>
      </c>
      <c r="E127" s="244">
        <v>9847752.25</v>
      </c>
      <c r="F127" s="54">
        <f t="shared" si="0"/>
        <v>95.101559780144541</v>
      </c>
    </row>
    <row r="128" spans="1:6" ht="22.8" x14ac:dyDescent="0.2">
      <c r="A128" s="55">
        <v>663</v>
      </c>
      <c r="B128" s="233" t="s">
        <v>299</v>
      </c>
      <c r="C128" s="52" t="s">
        <v>300</v>
      </c>
      <c r="D128" s="53">
        <f t="shared" ref="D128:E128" si="29">SUM(D129:D132)</f>
        <v>202958</v>
      </c>
      <c r="E128" s="53">
        <f t="shared" si="29"/>
        <v>72910</v>
      </c>
      <c r="F128" s="54">
        <f t="shared" si="0"/>
        <v>35.923688644941322</v>
      </c>
    </row>
    <row r="129" spans="1:6" ht="12.75" customHeight="1" x14ac:dyDescent="0.2">
      <c r="A129" s="55">
        <v>6631</v>
      </c>
      <c r="B129" s="88" t="s">
        <v>301</v>
      </c>
      <c r="C129" s="52" t="s">
        <v>302</v>
      </c>
      <c r="D129" s="244">
        <v>163656</v>
      </c>
      <c r="E129" s="244">
        <v>72910</v>
      </c>
      <c r="F129" s="54">
        <f t="shared" si="0"/>
        <v>44.550765019308798</v>
      </c>
    </row>
    <row r="130" spans="1:6" ht="12.75" customHeight="1" x14ac:dyDescent="0.2">
      <c r="A130" s="55">
        <v>6632</v>
      </c>
      <c r="B130" s="234" t="s">
        <v>303</v>
      </c>
      <c r="C130" s="52" t="s">
        <v>304</v>
      </c>
      <c r="D130" s="244">
        <v>39302</v>
      </c>
      <c r="E130" s="244"/>
      <c r="F130" s="54">
        <f t="shared" si="0"/>
        <v>0</v>
      </c>
    </row>
    <row r="131" spans="1:6" ht="22.8" x14ac:dyDescent="0.2">
      <c r="A131" s="55" t="s">
        <v>305</v>
      </c>
      <c r="B131" s="234" t="s">
        <v>306</v>
      </c>
      <c r="C131" s="56" t="s">
        <v>305</v>
      </c>
      <c r="D131" s="244"/>
      <c r="E131" s="244"/>
      <c r="F131" s="54" t="str">
        <f t="shared" si="0"/>
        <v>-</v>
      </c>
    </row>
    <row r="132" spans="1:6" ht="22.8" x14ac:dyDescent="0.2">
      <c r="A132" s="55" t="s">
        <v>307</v>
      </c>
      <c r="B132" s="234" t="s">
        <v>308</v>
      </c>
      <c r="C132" s="56" t="s">
        <v>307</v>
      </c>
      <c r="D132" s="244"/>
      <c r="E132" s="244"/>
      <c r="F132" s="54" t="str">
        <f>IF(D132&lt;&gt;0,IF(E132/D132&gt;=100,"&gt;&gt;100",E132/D132*100),"-")</f>
        <v>-</v>
      </c>
    </row>
    <row r="133" spans="1:6" ht="22.8" x14ac:dyDescent="0.2">
      <c r="A133" s="55">
        <v>67</v>
      </c>
      <c r="B133" s="234" t="s">
        <v>309</v>
      </c>
      <c r="C133" s="52" t="s">
        <v>310</v>
      </c>
      <c r="D133" s="53">
        <f t="shared" ref="D133:E133" si="30">D134+D138</f>
        <v>23472569</v>
      </c>
      <c r="E133" s="53">
        <f t="shared" si="30"/>
        <v>22465597.579999998</v>
      </c>
      <c r="F133" s="54">
        <f t="shared" ref="F133:F223" si="31">IF(D133&lt;&gt;0,IF(E133/D133&gt;=100,"&gt;&gt;100",E133/D133*100),"-")</f>
        <v>95.710007626348855</v>
      </c>
    </row>
    <row r="134" spans="1:6" ht="22.8" x14ac:dyDescent="0.2">
      <c r="A134" s="55">
        <v>671</v>
      </c>
      <c r="B134" s="234" t="s">
        <v>311</v>
      </c>
      <c r="C134" s="52" t="s">
        <v>312</v>
      </c>
      <c r="D134" s="53">
        <f t="shared" ref="D134:E134" si="32">SUM(D135:D137)</f>
        <v>2098091</v>
      </c>
      <c r="E134" s="53">
        <f t="shared" si="32"/>
        <v>1724000</v>
      </c>
      <c r="F134" s="54">
        <f t="shared" si="31"/>
        <v>82.169934478533108</v>
      </c>
    </row>
    <row r="135" spans="1:6" ht="12.75" customHeight="1" x14ac:dyDescent="0.2">
      <c r="A135" s="55">
        <v>6711</v>
      </c>
      <c r="B135" s="87" t="s">
        <v>313</v>
      </c>
      <c r="C135" s="52" t="s">
        <v>314</v>
      </c>
      <c r="D135" s="244">
        <v>125091</v>
      </c>
      <c r="E135" s="244">
        <v>224000</v>
      </c>
      <c r="F135" s="54">
        <f t="shared" si="31"/>
        <v>179.06963730404266</v>
      </c>
    </row>
    <row r="136" spans="1:6" ht="22.8" x14ac:dyDescent="0.2">
      <c r="A136" s="55">
        <v>6712</v>
      </c>
      <c r="B136" s="234" t="s">
        <v>315</v>
      </c>
      <c r="C136" s="52" t="s">
        <v>316</v>
      </c>
      <c r="D136" s="244">
        <v>1973000</v>
      </c>
      <c r="E136" s="244">
        <v>1500000</v>
      </c>
      <c r="F136" s="54">
        <f t="shared" si="31"/>
        <v>76.026355803345155</v>
      </c>
    </row>
    <row r="137" spans="1:6" ht="22.8"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v>21374478</v>
      </c>
      <c r="E138" s="244">
        <v>20741597.579999998</v>
      </c>
      <c r="F138" s="54">
        <f t="shared" si="31"/>
        <v>97.039083621129834</v>
      </c>
    </row>
    <row r="139" spans="1:6" ht="12.75" customHeight="1" x14ac:dyDescent="0.2">
      <c r="A139" s="55">
        <v>68</v>
      </c>
      <c r="B139" s="87" t="s">
        <v>321</v>
      </c>
      <c r="C139" s="52" t="s">
        <v>322</v>
      </c>
      <c r="D139" s="53">
        <f t="shared" ref="D139:E139" si="33">D140+D150</f>
        <v>47404</v>
      </c>
      <c r="E139" s="53">
        <f t="shared" si="33"/>
        <v>65077.01</v>
      </c>
      <c r="F139" s="54">
        <f t="shared" si="31"/>
        <v>137.28168508986585</v>
      </c>
    </row>
    <row r="140" spans="1:6" ht="12.75" customHeight="1" x14ac:dyDescent="0.2">
      <c r="A140" s="55">
        <v>681</v>
      </c>
      <c r="B140" s="87" t="s">
        <v>323</v>
      </c>
      <c r="C140" s="52" t="s">
        <v>324</v>
      </c>
      <c r="D140" s="53">
        <f t="shared" ref="D140:E140" si="34">SUM(D141:D149)</f>
        <v>31200</v>
      </c>
      <c r="E140" s="53">
        <f t="shared" si="34"/>
        <v>31200</v>
      </c>
      <c r="F140" s="54">
        <f t="shared" si="31"/>
        <v>100</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v>31200</v>
      </c>
      <c r="E146" s="244">
        <v>31200</v>
      </c>
      <c r="F146" s="54">
        <f t="shared" si="31"/>
        <v>100</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16204</v>
      </c>
      <c r="E150" s="244">
        <v>33877.01</v>
      </c>
      <c r="F150" s="54">
        <f t="shared" si="31"/>
        <v>209.06572451246609</v>
      </c>
    </row>
    <row r="151" spans="1:6" ht="12.75" customHeight="1" x14ac:dyDescent="0.2">
      <c r="A151" s="55">
        <v>3</v>
      </c>
      <c r="B151" s="87" t="s">
        <v>345</v>
      </c>
      <c r="C151" s="52" t="s">
        <v>53</v>
      </c>
      <c r="D151" s="53">
        <f t="shared" ref="D151:E151" si="35">D152+D163+D196+D215+D224+D252+D263</f>
        <v>32733683</v>
      </c>
      <c r="E151" s="53">
        <f t="shared" si="35"/>
        <v>30845389.719999999</v>
      </c>
      <c r="F151" s="54">
        <f t="shared" si="31"/>
        <v>94.231344881051115</v>
      </c>
    </row>
    <row r="152" spans="1:6" ht="12.75" customHeight="1" x14ac:dyDescent="0.2">
      <c r="A152" s="55">
        <v>31</v>
      </c>
      <c r="B152" s="87" t="s">
        <v>346</v>
      </c>
      <c r="C152" s="52" t="s">
        <v>35</v>
      </c>
      <c r="D152" s="53">
        <f t="shared" ref="D152:E152" si="36">D153+D158+D159</f>
        <v>14659498</v>
      </c>
      <c r="E152" s="53">
        <f t="shared" si="36"/>
        <v>14845255.440000001</v>
      </c>
      <c r="F152" s="54">
        <f t="shared" si="31"/>
        <v>101.26714734706471</v>
      </c>
    </row>
    <row r="153" spans="1:6" ht="12.75" customHeight="1" x14ac:dyDescent="0.2">
      <c r="A153" s="55">
        <v>311</v>
      </c>
      <c r="B153" s="87" t="s">
        <v>347</v>
      </c>
      <c r="C153" s="52" t="s">
        <v>348</v>
      </c>
      <c r="D153" s="53">
        <f t="shared" ref="D153:E153" si="37">SUM(D154:D157)</f>
        <v>12179825</v>
      </c>
      <c r="E153" s="53">
        <f t="shared" si="37"/>
        <v>12140007.210000001</v>
      </c>
      <c r="F153" s="54">
        <f t="shared" si="31"/>
        <v>99.673084054984372</v>
      </c>
    </row>
    <row r="154" spans="1:6" ht="12.75" customHeight="1" x14ac:dyDescent="0.2">
      <c r="A154" s="55">
        <v>3111</v>
      </c>
      <c r="B154" s="87" t="s">
        <v>349</v>
      </c>
      <c r="C154" s="52" t="s">
        <v>350</v>
      </c>
      <c r="D154" s="244">
        <v>9659417</v>
      </c>
      <c r="E154" s="244">
        <v>9510213.8800000008</v>
      </c>
      <c r="F154" s="54">
        <f t="shared" si="31"/>
        <v>98.455361022306008</v>
      </c>
    </row>
    <row r="155" spans="1:6" ht="12.75" customHeight="1" x14ac:dyDescent="0.2">
      <c r="A155" s="55">
        <v>3112</v>
      </c>
      <c r="B155" s="87" t="s">
        <v>351</v>
      </c>
      <c r="C155" s="52" t="s">
        <v>352</v>
      </c>
      <c r="D155" s="244">
        <v>43035</v>
      </c>
      <c r="E155" s="244">
        <v>63200</v>
      </c>
      <c r="F155" s="54">
        <f t="shared" si="31"/>
        <v>146.85720924828627</v>
      </c>
    </row>
    <row r="156" spans="1:6" ht="12.75" customHeight="1" x14ac:dyDescent="0.2">
      <c r="A156" s="55">
        <v>3113</v>
      </c>
      <c r="B156" s="87" t="s">
        <v>353</v>
      </c>
      <c r="C156" s="52" t="s">
        <v>354</v>
      </c>
      <c r="D156" s="244">
        <v>1401826</v>
      </c>
      <c r="E156" s="244">
        <v>1489405.34</v>
      </c>
      <c r="F156" s="54">
        <f t="shared" si="31"/>
        <v>106.24751859360578</v>
      </c>
    </row>
    <row r="157" spans="1:6" ht="12.75" customHeight="1" x14ac:dyDescent="0.2">
      <c r="A157" s="55">
        <v>3114</v>
      </c>
      <c r="B157" s="87" t="s">
        <v>355</v>
      </c>
      <c r="C157" s="52" t="s">
        <v>356</v>
      </c>
      <c r="D157" s="244">
        <v>1075547</v>
      </c>
      <c r="E157" s="244">
        <v>1077187.99</v>
      </c>
      <c r="F157" s="54">
        <f t="shared" si="31"/>
        <v>100.15257259794319</v>
      </c>
    </row>
    <row r="158" spans="1:6" ht="12.75" customHeight="1" x14ac:dyDescent="0.2">
      <c r="A158" s="55">
        <v>312</v>
      </c>
      <c r="B158" s="87" t="s">
        <v>357</v>
      </c>
      <c r="C158" s="52" t="s">
        <v>358</v>
      </c>
      <c r="D158" s="244">
        <v>485952</v>
      </c>
      <c r="E158" s="244">
        <v>707265.64</v>
      </c>
      <c r="F158" s="54">
        <f t="shared" si="31"/>
        <v>145.54228401158963</v>
      </c>
    </row>
    <row r="159" spans="1:6" ht="12.75" customHeight="1" x14ac:dyDescent="0.2">
      <c r="A159" s="55">
        <v>313</v>
      </c>
      <c r="B159" s="87" t="s">
        <v>359</v>
      </c>
      <c r="C159" s="52" t="s">
        <v>360</v>
      </c>
      <c r="D159" s="53">
        <f t="shared" ref="D159:E159" si="38">SUM(D160:D162)</f>
        <v>1993721</v>
      </c>
      <c r="E159" s="53">
        <f t="shared" si="38"/>
        <v>1997982.59</v>
      </c>
      <c r="F159" s="54">
        <f t="shared" si="31"/>
        <v>100.21375056991424</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1993721</v>
      </c>
      <c r="E161" s="244">
        <v>1997982.59</v>
      </c>
      <c r="F161" s="54">
        <f t="shared" si="31"/>
        <v>100.21375056991424</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17957906</v>
      </c>
      <c r="E163" s="53">
        <f t="shared" si="39"/>
        <v>15867429.35</v>
      </c>
      <c r="F163" s="54">
        <f t="shared" si="31"/>
        <v>88.359017749619582</v>
      </c>
    </row>
    <row r="164" spans="1:6" ht="12.75" customHeight="1" x14ac:dyDescent="0.2">
      <c r="A164" s="55">
        <v>321</v>
      </c>
      <c r="B164" s="87" t="s">
        <v>368</v>
      </c>
      <c r="C164" s="52" t="s">
        <v>369</v>
      </c>
      <c r="D164" s="53">
        <f t="shared" ref="D164:E164" si="40">SUM(D165:D168)</f>
        <v>355029</v>
      </c>
      <c r="E164" s="53">
        <f t="shared" si="40"/>
        <v>487181.77</v>
      </c>
      <c r="F164" s="54">
        <f t="shared" si="31"/>
        <v>137.22309163476785</v>
      </c>
    </row>
    <row r="165" spans="1:6" ht="12.75" customHeight="1" x14ac:dyDescent="0.2">
      <c r="A165" s="55">
        <v>3211</v>
      </c>
      <c r="B165" s="87" t="s">
        <v>370</v>
      </c>
      <c r="C165" s="52" t="s">
        <v>371</v>
      </c>
      <c r="D165" s="244">
        <v>26591</v>
      </c>
      <c r="E165" s="244">
        <v>67364.039999999994</v>
      </c>
      <c r="F165" s="54">
        <f t="shared" si="31"/>
        <v>253.33398518295661</v>
      </c>
    </row>
    <row r="166" spans="1:6" ht="12.75" customHeight="1" x14ac:dyDescent="0.2">
      <c r="A166" s="55">
        <v>3212</v>
      </c>
      <c r="B166" s="87" t="s">
        <v>372</v>
      </c>
      <c r="C166" s="52" t="s">
        <v>373</v>
      </c>
      <c r="D166" s="244">
        <v>291938</v>
      </c>
      <c r="E166" s="244">
        <v>328257.01</v>
      </c>
      <c r="F166" s="54">
        <f t="shared" si="31"/>
        <v>112.44065863299741</v>
      </c>
    </row>
    <row r="167" spans="1:6" ht="12.75" customHeight="1" x14ac:dyDescent="0.2">
      <c r="A167" s="55">
        <v>3213</v>
      </c>
      <c r="B167" s="87" t="s">
        <v>374</v>
      </c>
      <c r="C167" s="52" t="s">
        <v>375</v>
      </c>
      <c r="D167" s="244">
        <v>36500</v>
      </c>
      <c r="E167" s="244">
        <v>91560.72</v>
      </c>
      <c r="F167" s="54">
        <f t="shared" si="31"/>
        <v>250.85128767123285</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13276850</v>
      </c>
      <c r="E169" s="53">
        <f t="shared" si="41"/>
        <v>12237057.270000001</v>
      </c>
      <c r="F169" s="54">
        <f t="shared" si="31"/>
        <v>92.168377815521012</v>
      </c>
    </row>
    <row r="170" spans="1:6" ht="12.75" customHeight="1" x14ac:dyDescent="0.2">
      <c r="A170" s="55">
        <v>3221</v>
      </c>
      <c r="B170" s="87" t="s">
        <v>380</v>
      </c>
      <c r="C170" s="52" t="s">
        <v>381</v>
      </c>
      <c r="D170" s="244">
        <v>355214</v>
      </c>
      <c r="E170" s="244">
        <v>271971.57</v>
      </c>
      <c r="F170" s="54">
        <f t="shared" si="31"/>
        <v>76.565554848626462</v>
      </c>
    </row>
    <row r="171" spans="1:6" ht="12.75" customHeight="1" x14ac:dyDescent="0.2">
      <c r="A171" s="55">
        <v>3222</v>
      </c>
      <c r="B171" s="87" t="s">
        <v>382</v>
      </c>
      <c r="C171" s="52" t="s">
        <v>383</v>
      </c>
      <c r="D171" s="244">
        <v>12391861</v>
      </c>
      <c r="E171" s="244">
        <v>11205634.93</v>
      </c>
      <c r="F171" s="54">
        <f t="shared" si="31"/>
        <v>90.427377534334823</v>
      </c>
    </row>
    <row r="172" spans="1:6" ht="12.75" customHeight="1" x14ac:dyDescent="0.2">
      <c r="A172" s="55">
        <v>3223</v>
      </c>
      <c r="B172" s="87" t="s">
        <v>384</v>
      </c>
      <c r="C172" s="52" t="s">
        <v>385</v>
      </c>
      <c r="D172" s="244">
        <v>450419</v>
      </c>
      <c r="E172" s="244">
        <v>715392.57</v>
      </c>
      <c r="F172" s="54">
        <f t="shared" si="31"/>
        <v>158.82823992771173</v>
      </c>
    </row>
    <row r="173" spans="1:6" ht="12.75" customHeight="1" x14ac:dyDescent="0.2">
      <c r="A173" s="55">
        <v>3224</v>
      </c>
      <c r="B173" s="87" t="s">
        <v>386</v>
      </c>
      <c r="C173" s="52" t="s">
        <v>387</v>
      </c>
      <c r="D173" s="244"/>
      <c r="E173" s="244"/>
      <c r="F173" s="54" t="str">
        <f t="shared" si="31"/>
        <v>-</v>
      </c>
    </row>
    <row r="174" spans="1:6" ht="12.75" customHeight="1" x14ac:dyDescent="0.2">
      <c r="A174" s="55">
        <v>3225</v>
      </c>
      <c r="B174" s="87" t="s">
        <v>388</v>
      </c>
      <c r="C174" s="52" t="s">
        <v>389</v>
      </c>
      <c r="D174" s="244">
        <v>39670</v>
      </c>
      <c r="E174" s="244">
        <v>19741.990000000002</v>
      </c>
      <c r="F174" s="54">
        <f t="shared" si="31"/>
        <v>49.765540710864634</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39686</v>
      </c>
      <c r="E176" s="244">
        <v>24316.21</v>
      </c>
      <c r="F176" s="54">
        <f t="shared" si="31"/>
        <v>61.271506324648485</v>
      </c>
    </row>
    <row r="177" spans="1:6" ht="12.75" customHeight="1" x14ac:dyDescent="0.2">
      <c r="A177" s="55">
        <v>323</v>
      </c>
      <c r="B177" s="87" t="s">
        <v>394</v>
      </c>
      <c r="C177" s="52" t="s">
        <v>395</v>
      </c>
      <c r="D177" s="53">
        <f t="shared" ref="D177:E177" si="42">SUM(D178:D186)</f>
        <v>2526069</v>
      </c>
      <c r="E177" s="53">
        <f t="shared" si="42"/>
        <v>2657791.11</v>
      </c>
      <c r="F177" s="54">
        <f t="shared" si="31"/>
        <v>105.21450957990459</v>
      </c>
    </row>
    <row r="178" spans="1:6" ht="12.75" customHeight="1" x14ac:dyDescent="0.2">
      <c r="A178" s="55">
        <v>3231</v>
      </c>
      <c r="B178" s="87" t="s">
        <v>396</v>
      </c>
      <c r="C178" s="52" t="s">
        <v>397</v>
      </c>
      <c r="D178" s="244">
        <v>272600</v>
      </c>
      <c r="E178" s="244">
        <v>275912.32000000001</v>
      </c>
      <c r="F178" s="54">
        <f t="shared" si="31"/>
        <v>101.21508437270728</v>
      </c>
    </row>
    <row r="179" spans="1:6" ht="12.75" customHeight="1" x14ac:dyDescent="0.2">
      <c r="A179" s="55">
        <v>3232</v>
      </c>
      <c r="B179" s="87" t="s">
        <v>398</v>
      </c>
      <c r="C179" s="52" t="s">
        <v>399</v>
      </c>
      <c r="D179" s="244">
        <v>372583</v>
      </c>
      <c r="E179" s="244">
        <v>403631.7</v>
      </c>
      <c r="F179" s="54">
        <f t="shared" si="31"/>
        <v>108.33336464626674</v>
      </c>
    </row>
    <row r="180" spans="1:6" ht="12.75" customHeight="1" x14ac:dyDescent="0.2">
      <c r="A180" s="55">
        <v>3233</v>
      </c>
      <c r="B180" s="87" t="s">
        <v>400</v>
      </c>
      <c r="C180" s="52" t="s">
        <v>401</v>
      </c>
      <c r="D180" s="244">
        <v>61666</v>
      </c>
      <c r="E180" s="244">
        <v>56696.1</v>
      </c>
      <c r="F180" s="54">
        <f t="shared" si="31"/>
        <v>91.94061557422242</v>
      </c>
    </row>
    <row r="181" spans="1:6" ht="12.75" customHeight="1" x14ac:dyDescent="0.2">
      <c r="A181" s="55">
        <v>3234</v>
      </c>
      <c r="B181" s="87" t="s">
        <v>402</v>
      </c>
      <c r="C181" s="52" t="s">
        <v>403</v>
      </c>
      <c r="D181" s="244">
        <v>118962</v>
      </c>
      <c r="E181" s="244">
        <v>152359.43</v>
      </c>
      <c r="F181" s="54">
        <f t="shared" si="31"/>
        <v>128.07403204384593</v>
      </c>
    </row>
    <row r="182" spans="1:6" ht="12.75" customHeight="1" x14ac:dyDescent="0.2">
      <c r="A182" s="55">
        <v>3235</v>
      </c>
      <c r="B182" s="87" t="s">
        <v>404</v>
      </c>
      <c r="C182" s="52" t="s">
        <v>405</v>
      </c>
      <c r="D182" s="244">
        <v>96807</v>
      </c>
      <c r="E182" s="244">
        <v>100103.11</v>
      </c>
      <c r="F182" s="54">
        <f t="shared" si="31"/>
        <v>103.40482609728636</v>
      </c>
    </row>
    <row r="183" spans="1:6" ht="12.75" customHeight="1" x14ac:dyDescent="0.2">
      <c r="A183" s="55">
        <v>3236</v>
      </c>
      <c r="B183" s="87" t="s">
        <v>406</v>
      </c>
      <c r="C183" s="52" t="s">
        <v>407</v>
      </c>
      <c r="D183" s="244">
        <v>419074</v>
      </c>
      <c r="E183" s="244">
        <v>467668.45</v>
      </c>
      <c r="F183" s="54">
        <f t="shared" si="31"/>
        <v>111.59567284059617</v>
      </c>
    </row>
    <row r="184" spans="1:6" ht="12.75" customHeight="1" x14ac:dyDescent="0.2">
      <c r="A184" s="55">
        <v>3237</v>
      </c>
      <c r="B184" s="87" t="s">
        <v>408</v>
      </c>
      <c r="C184" s="52" t="s">
        <v>409</v>
      </c>
      <c r="D184" s="244">
        <v>544302</v>
      </c>
      <c r="E184" s="244">
        <v>447285.93</v>
      </c>
      <c r="F184" s="54">
        <f t="shared" si="31"/>
        <v>82.176058511635091</v>
      </c>
    </row>
    <row r="185" spans="1:6" ht="12.75" customHeight="1" x14ac:dyDescent="0.2">
      <c r="A185" s="55">
        <v>3238</v>
      </c>
      <c r="B185" s="87" t="s">
        <v>410</v>
      </c>
      <c r="C185" s="52" t="s">
        <v>411</v>
      </c>
      <c r="D185" s="244">
        <v>187546</v>
      </c>
      <c r="E185" s="244">
        <v>199747.5</v>
      </c>
      <c r="F185" s="54">
        <f t="shared" si="31"/>
        <v>106.505870559756</v>
      </c>
    </row>
    <row r="186" spans="1:6" ht="12.75" customHeight="1" x14ac:dyDescent="0.2">
      <c r="A186" s="55">
        <v>3239</v>
      </c>
      <c r="B186" s="87" t="s">
        <v>412</v>
      </c>
      <c r="C186" s="52" t="s">
        <v>413</v>
      </c>
      <c r="D186" s="244">
        <v>452529</v>
      </c>
      <c r="E186" s="244">
        <v>554386.56999999995</v>
      </c>
      <c r="F186" s="54">
        <f t="shared" si="31"/>
        <v>122.50851768615934</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1799958</v>
      </c>
      <c r="E188" s="53">
        <f t="shared" si="43"/>
        <v>485399.2</v>
      </c>
      <c r="F188" s="54">
        <f t="shared" si="31"/>
        <v>26.967251458089581</v>
      </c>
    </row>
    <row r="189" spans="1:6" ht="12.75" customHeight="1" x14ac:dyDescent="0.2">
      <c r="A189" s="55">
        <v>3291</v>
      </c>
      <c r="B189" s="234" t="s">
        <v>418</v>
      </c>
      <c r="C189" s="52" t="s">
        <v>419</v>
      </c>
      <c r="D189" s="244">
        <v>67829</v>
      </c>
      <c r="E189" s="244">
        <v>65685.14</v>
      </c>
      <c r="F189" s="54">
        <f t="shared" si="31"/>
        <v>96.839316516534225</v>
      </c>
    </row>
    <row r="190" spans="1:6" ht="12.75" customHeight="1" x14ac:dyDescent="0.2">
      <c r="A190" s="55">
        <v>3292</v>
      </c>
      <c r="B190" s="87" t="s">
        <v>420</v>
      </c>
      <c r="C190" s="52" t="s">
        <v>421</v>
      </c>
      <c r="D190" s="244">
        <v>63798</v>
      </c>
      <c r="E190" s="244">
        <v>73911.37</v>
      </c>
      <c r="F190" s="54">
        <f t="shared" si="31"/>
        <v>115.85217404934323</v>
      </c>
    </row>
    <row r="191" spans="1:6" ht="12.75" customHeight="1" x14ac:dyDescent="0.2">
      <c r="A191" s="55">
        <v>3293</v>
      </c>
      <c r="B191" s="87" t="s">
        <v>422</v>
      </c>
      <c r="C191" s="52" t="s">
        <v>423</v>
      </c>
      <c r="D191" s="244">
        <v>24207</v>
      </c>
      <c r="E191" s="244">
        <v>27730.29</v>
      </c>
      <c r="F191" s="54">
        <f t="shared" si="31"/>
        <v>114.55483950923286</v>
      </c>
    </row>
    <row r="192" spans="1:6" ht="12.75" customHeight="1" x14ac:dyDescent="0.2">
      <c r="A192" s="55">
        <v>3294</v>
      </c>
      <c r="B192" s="87" t="s">
        <v>424</v>
      </c>
      <c r="C192" s="52" t="s">
        <v>425</v>
      </c>
      <c r="D192" s="244">
        <v>10635</v>
      </c>
      <c r="E192" s="244">
        <v>13121</v>
      </c>
      <c r="F192" s="54">
        <f t="shared" si="31"/>
        <v>123.37564645039963</v>
      </c>
    </row>
    <row r="193" spans="1:6" ht="12.75" customHeight="1" x14ac:dyDescent="0.2">
      <c r="A193" s="55">
        <v>3295</v>
      </c>
      <c r="B193" s="87" t="s">
        <v>426</v>
      </c>
      <c r="C193" s="52" t="s">
        <v>427</v>
      </c>
      <c r="D193" s="244">
        <v>20119</v>
      </c>
      <c r="E193" s="244">
        <v>22953.040000000001</v>
      </c>
      <c r="F193" s="54">
        <f t="shared" si="31"/>
        <v>114.0863860032805</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v>1613370</v>
      </c>
      <c r="E195" s="244">
        <v>281998.36</v>
      </c>
      <c r="F195" s="54">
        <f t="shared" si="31"/>
        <v>17.478839943720288</v>
      </c>
    </row>
    <row r="196" spans="1:6" ht="12.75" customHeight="1" x14ac:dyDescent="0.2">
      <c r="A196" s="55">
        <v>34</v>
      </c>
      <c r="B196" s="234" t="s">
        <v>432</v>
      </c>
      <c r="C196" s="52" t="s">
        <v>433</v>
      </c>
      <c r="D196" s="53">
        <f t="shared" ref="D196:E196" si="44">D197+D202+D210</f>
        <v>42079</v>
      </c>
      <c r="E196" s="53">
        <f t="shared" si="44"/>
        <v>48504.93</v>
      </c>
      <c r="F196" s="54">
        <f t="shared" si="31"/>
        <v>115.2711091043038</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2.8" x14ac:dyDescent="0.2">
      <c r="A203" s="55">
        <v>3421</v>
      </c>
      <c r="B203" s="87" t="s">
        <v>446</v>
      </c>
      <c r="C203" s="52" t="s">
        <v>447</v>
      </c>
      <c r="D203" s="244"/>
      <c r="E203" s="244"/>
      <c r="F203" s="54" t="str">
        <f t="shared" si="31"/>
        <v>-</v>
      </c>
    </row>
    <row r="204" spans="1:6" ht="22.8" x14ac:dyDescent="0.2">
      <c r="A204" s="55">
        <v>3422</v>
      </c>
      <c r="B204" s="234" t="s">
        <v>448</v>
      </c>
      <c r="C204" s="52" t="s">
        <v>449</v>
      </c>
      <c r="D204" s="244"/>
      <c r="E204" s="244"/>
      <c r="F204" s="54" t="str">
        <f t="shared" si="31"/>
        <v>-</v>
      </c>
    </row>
    <row r="205" spans="1:6" ht="22.8"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2.8"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42079</v>
      </c>
      <c r="E210" s="53">
        <f t="shared" si="47"/>
        <v>48504.93</v>
      </c>
      <c r="F210" s="54">
        <f t="shared" si="31"/>
        <v>115.2711091043038</v>
      </c>
    </row>
    <row r="211" spans="1:6" ht="12.75" customHeight="1" x14ac:dyDescent="0.2">
      <c r="A211" s="55">
        <v>3431</v>
      </c>
      <c r="B211" s="234" t="s">
        <v>462</v>
      </c>
      <c r="C211" s="52" t="s">
        <v>463</v>
      </c>
      <c r="D211" s="244">
        <v>41179</v>
      </c>
      <c r="E211" s="244">
        <v>47090.22</v>
      </c>
      <c r="F211" s="54">
        <f t="shared" si="31"/>
        <v>114.35493819665363</v>
      </c>
    </row>
    <row r="212" spans="1:6" ht="12.75" customHeight="1" x14ac:dyDescent="0.2">
      <c r="A212" s="55">
        <v>3432</v>
      </c>
      <c r="B212" s="87" t="s">
        <v>464</v>
      </c>
      <c r="C212" s="52" t="s">
        <v>465</v>
      </c>
      <c r="D212" s="244">
        <v>23</v>
      </c>
      <c r="E212" s="244"/>
      <c r="F212" s="54">
        <f t="shared" si="31"/>
        <v>0</v>
      </c>
    </row>
    <row r="213" spans="1:6" ht="12.75" customHeight="1" x14ac:dyDescent="0.2">
      <c r="A213" s="55">
        <v>3433</v>
      </c>
      <c r="B213" s="87" t="s">
        <v>466</v>
      </c>
      <c r="C213" s="52" t="s">
        <v>467</v>
      </c>
      <c r="D213" s="244">
        <v>877</v>
      </c>
      <c r="E213" s="244">
        <v>1414.71</v>
      </c>
      <c r="F213" s="54">
        <f t="shared" si="31"/>
        <v>161.31242873432154</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2.8"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2.8" x14ac:dyDescent="0.2">
      <c r="A223" s="55" t="s">
        <v>486</v>
      </c>
      <c r="B223" s="87" t="s">
        <v>487</v>
      </c>
      <c r="C223" s="52" t="s">
        <v>486</v>
      </c>
      <c r="D223" s="244"/>
      <c r="E223" s="244"/>
      <c r="F223" s="54" t="str">
        <f t="shared" si="31"/>
        <v>-</v>
      </c>
    </row>
    <row r="224" spans="1:6" ht="22.8"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2.8"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12"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12"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2.8"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2.8" x14ac:dyDescent="0.2">
      <c r="A241" s="55">
        <v>3672</v>
      </c>
      <c r="B241" s="87" t="s">
        <v>522</v>
      </c>
      <c r="C241" s="52" t="s">
        <v>523</v>
      </c>
      <c r="D241" s="244"/>
      <c r="E241" s="244"/>
      <c r="F241" s="54" t="str">
        <f t="shared" si="59"/>
        <v>-</v>
      </c>
    </row>
    <row r="242" spans="1:6" ht="22.8" x14ac:dyDescent="0.2">
      <c r="A242" s="55">
        <v>3673</v>
      </c>
      <c r="B242" s="87" t="s">
        <v>524</v>
      </c>
      <c r="C242" s="52" t="s">
        <v>525</v>
      </c>
      <c r="D242" s="244"/>
      <c r="E242" s="244"/>
      <c r="F242" s="54" t="str">
        <f t="shared" si="59"/>
        <v>-</v>
      </c>
    </row>
    <row r="243" spans="1:6" ht="22.8"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12"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2.8" x14ac:dyDescent="0.2">
      <c r="A250" s="55" t="s">
        <v>538</v>
      </c>
      <c r="B250" s="87" t="s">
        <v>203</v>
      </c>
      <c r="C250" s="52" t="s">
        <v>538</v>
      </c>
      <c r="D250" s="244"/>
      <c r="E250" s="244"/>
      <c r="F250" s="54" t="str">
        <f t="shared" si="61"/>
        <v>-</v>
      </c>
    </row>
    <row r="251" spans="1:6" ht="22.8" x14ac:dyDescent="0.2">
      <c r="A251" s="55" t="s">
        <v>539</v>
      </c>
      <c r="B251" s="87" t="s">
        <v>205</v>
      </c>
      <c r="C251" s="52" t="s">
        <v>539</v>
      </c>
      <c r="D251" s="244"/>
      <c r="E251" s="244"/>
      <c r="F251" s="54" t="str">
        <f t="shared" si="61"/>
        <v>-</v>
      </c>
    </row>
    <row r="252" spans="1:6" ht="22.8"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12" x14ac:dyDescent="0.2">
      <c r="A253" s="55">
        <v>371</v>
      </c>
      <c r="B253" s="87" t="s">
        <v>542</v>
      </c>
      <c r="C253" s="52" t="s">
        <v>543</v>
      </c>
      <c r="D253" s="53">
        <f t="shared" ref="D253:E253" si="65">SUM(D254:D258)</f>
        <v>0</v>
      </c>
      <c r="E253" s="53">
        <f t="shared" si="65"/>
        <v>0</v>
      </c>
      <c r="F253" s="54" t="str">
        <f t="shared" si="64"/>
        <v>-</v>
      </c>
    </row>
    <row r="254" spans="1:6" ht="22.8" x14ac:dyDescent="0.2">
      <c r="A254" s="55">
        <v>3711</v>
      </c>
      <c r="B254" s="87" t="s">
        <v>544</v>
      </c>
      <c r="C254" s="52" t="s">
        <v>545</v>
      </c>
      <c r="D254" s="244"/>
      <c r="E254" s="244"/>
      <c r="F254" s="54" t="str">
        <f t="shared" si="64"/>
        <v>-</v>
      </c>
    </row>
    <row r="255" spans="1:6" ht="22.8" x14ac:dyDescent="0.2">
      <c r="A255" s="55">
        <v>3712</v>
      </c>
      <c r="B255" s="87" t="s">
        <v>546</v>
      </c>
      <c r="C255" s="52" t="s">
        <v>547</v>
      </c>
      <c r="D255" s="244"/>
      <c r="E255" s="244"/>
      <c r="F255" s="54" t="str">
        <f t="shared" si="64"/>
        <v>-</v>
      </c>
    </row>
    <row r="256" spans="1:6" ht="12" x14ac:dyDescent="0.2">
      <c r="A256" s="55" t="s">
        <v>548</v>
      </c>
      <c r="B256" s="87" t="s">
        <v>549</v>
      </c>
      <c r="C256" s="52" t="s">
        <v>548</v>
      </c>
      <c r="D256" s="244"/>
      <c r="E256" s="244"/>
      <c r="F256" s="54" t="str">
        <f t="shared" si="64"/>
        <v>-</v>
      </c>
    </row>
    <row r="257" spans="1:6" ht="12"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74200</v>
      </c>
      <c r="E263" s="53">
        <f t="shared" si="68"/>
        <v>84200</v>
      </c>
      <c r="F263" s="54">
        <f t="shared" ref="F263:F267" si="69">IF(D263&lt;&gt;0,IF(E263/D263&gt;=100,"&gt;&gt;100",E263/D263*100),"-")</f>
        <v>113.47708894878706</v>
      </c>
    </row>
    <row r="264" spans="1:6" ht="12.75" customHeight="1" x14ac:dyDescent="0.2">
      <c r="A264" s="55">
        <v>381</v>
      </c>
      <c r="B264" s="87" t="s">
        <v>564</v>
      </c>
      <c r="C264" s="52" t="s">
        <v>565</v>
      </c>
      <c r="D264" s="53">
        <f t="shared" ref="D264:E264" si="70">SUM(D265:D267)</f>
        <v>74200</v>
      </c>
      <c r="E264" s="53">
        <f t="shared" si="70"/>
        <v>74200</v>
      </c>
      <c r="F264" s="54">
        <f t="shared" si="69"/>
        <v>100</v>
      </c>
    </row>
    <row r="265" spans="1:6" ht="12.75" customHeight="1" x14ac:dyDescent="0.2">
      <c r="A265" s="55">
        <v>3811</v>
      </c>
      <c r="B265" s="87" t="s">
        <v>566</v>
      </c>
      <c r="C265" s="52" t="s">
        <v>567</v>
      </c>
      <c r="D265" s="244">
        <v>74200</v>
      </c>
      <c r="E265" s="244">
        <v>74200</v>
      </c>
      <c r="F265" s="54">
        <f t="shared" si="69"/>
        <v>100</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2.8"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10000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v>10000</v>
      </c>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2.8" x14ac:dyDescent="0.2">
      <c r="A280" s="55">
        <v>3861</v>
      </c>
      <c r="B280" s="87" t="s">
        <v>595</v>
      </c>
      <c r="C280" s="52" t="s">
        <v>596</v>
      </c>
      <c r="D280" s="244"/>
      <c r="E280" s="244"/>
      <c r="F280" s="54" t="str">
        <f t="shared" si="74"/>
        <v>-</v>
      </c>
    </row>
    <row r="281" spans="1:6" ht="22.8"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12"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32733683</v>
      </c>
      <c r="E289" s="53">
        <f t="shared" si="79"/>
        <v>30845389.719999999</v>
      </c>
      <c r="F289" s="54">
        <f t="shared" si="76"/>
        <v>94.231344881051115</v>
      </c>
    </row>
    <row r="290" spans="1:6" ht="12.75" customHeight="1" x14ac:dyDescent="0.2">
      <c r="A290" s="55" t="s">
        <v>605</v>
      </c>
      <c r="B290" s="87" t="s">
        <v>616</v>
      </c>
      <c r="C290" s="52" t="s">
        <v>617</v>
      </c>
      <c r="D290" s="53">
        <f>IF(D6&gt;=D289,D6-D289,0)</f>
        <v>2782231</v>
      </c>
      <c r="E290" s="53">
        <f>IF(E6&gt;=E289,E6-E289,0)</f>
        <v>3217279.7899999991</v>
      </c>
      <c r="F290" s="54">
        <f t="shared" si="76"/>
        <v>115.63668832674207</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c r="E292" s="244"/>
      <c r="F292" s="54" t="str">
        <f t="shared" si="76"/>
        <v>-</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c r="E294" s="244"/>
      <c r="F294" s="54" t="str">
        <f t="shared" si="76"/>
        <v>-</v>
      </c>
    </row>
    <row r="295" spans="1:6" ht="12" x14ac:dyDescent="0.2">
      <c r="A295" s="55">
        <v>9661</v>
      </c>
      <c r="B295" s="87" t="s">
        <v>626</v>
      </c>
      <c r="C295" s="52" t="s">
        <v>627</v>
      </c>
      <c r="D295" s="244"/>
      <c r="E295" s="244"/>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5">
      <c r="A297" s="354" t="s">
        <v>630</v>
      </c>
      <c r="B297" s="355"/>
      <c r="C297" s="221"/>
      <c r="D297" s="60"/>
      <c r="E297" s="60"/>
      <c r="F297" s="61"/>
    </row>
    <row r="298" spans="1:6" ht="12.75" customHeight="1" x14ac:dyDescent="0.2">
      <c r="A298" s="55">
        <v>7</v>
      </c>
      <c r="B298" s="87" t="s">
        <v>631</v>
      </c>
      <c r="C298" s="52" t="s">
        <v>632</v>
      </c>
      <c r="D298" s="53">
        <f t="shared" ref="D298:E298" si="80">D299+D311+D344+D348</f>
        <v>2035</v>
      </c>
      <c r="E298" s="53">
        <f t="shared" si="80"/>
        <v>0</v>
      </c>
      <c r="F298" s="54">
        <f t="shared" ref="F298:F418" si="81">IF(D298&lt;&gt;0,IF(E298/D298&gt;=100,"&gt;&gt;100",E298/D298*100),"-")</f>
        <v>0</v>
      </c>
    </row>
    <row r="299" spans="1:6" ht="12.75" customHeight="1" x14ac:dyDescent="0.2">
      <c r="A299" s="55">
        <v>71</v>
      </c>
      <c r="B299" s="87" t="s">
        <v>633</v>
      </c>
      <c r="C299" s="52" t="s">
        <v>634</v>
      </c>
      <c r="D299" s="53">
        <f t="shared" ref="D299:E299" si="82">D300+D304</f>
        <v>0</v>
      </c>
      <c r="E299" s="53">
        <f t="shared" si="82"/>
        <v>0</v>
      </c>
      <c r="F299" s="54" t="str">
        <f t="shared" si="81"/>
        <v>-</v>
      </c>
    </row>
    <row r="300" spans="1:6" ht="12"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2.8" x14ac:dyDescent="0.2">
      <c r="A311" s="55">
        <v>72</v>
      </c>
      <c r="B311" s="234" t="s">
        <v>657</v>
      </c>
      <c r="C311" s="52" t="s">
        <v>658</v>
      </c>
      <c r="D311" s="53">
        <f t="shared" ref="D311:E311" si="85">D312+D317+D326+D331+D336+D339</f>
        <v>2035</v>
      </c>
      <c r="E311" s="53">
        <f t="shared" si="85"/>
        <v>0</v>
      </c>
      <c r="F311" s="54">
        <f t="shared" si="81"/>
        <v>0</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2035</v>
      </c>
      <c r="E326" s="53">
        <f t="shared" si="88"/>
        <v>0</v>
      </c>
      <c r="F326" s="54">
        <f t="shared" si="81"/>
        <v>0</v>
      </c>
    </row>
    <row r="327" spans="1:6" ht="12.75" customHeight="1" x14ac:dyDescent="0.2">
      <c r="A327" s="55">
        <v>7231</v>
      </c>
      <c r="B327" s="87" t="s">
        <v>689</v>
      </c>
      <c r="C327" s="52" t="s">
        <v>690</v>
      </c>
      <c r="D327" s="244">
        <v>2035</v>
      </c>
      <c r="E327" s="244"/>
      <c r="F327" s="54">
        <f t="shared" si="81"/>
        <v>0</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2.8"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12" x14ac:dyDescent="0.2">
      <c r="A344" s="55">
        <v>73</v>
      </c>
      <c r="B344" s="87" t="s">
        <v>723</v>
      </c>
      <c r="C344" s="52" t="s">
        <v>724</v>
      </c>
      <c r="D344" s="53">
        <f t="shared" ref="D344:E344" si="92">D345</f>
        <v>0</v>
      </c>
      <c r="E344" s="53">
        <f t="shared" si="92"/>
        <v>0</v>
      </c>
      <c r="F344" s="54" t="str">
        <f t="shared" si="81"/>
        <v>-</v>
      </c>
    </row>
    <row r="345" spans="1:6" ht="22.8"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6750028</v>
      </c>
      <c r="E350" s="53">
        <f t="shared" si="95"/>
        <v>1560108.5500000003</v>
      </c>
      <c r="F350" s="54">
        <f t="shared" si="81"/>
        <v>23.112623384673373</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2.8" x14ac:dyDescent="0.2">
      <c r="A363" s="55">
        <v>42</v>
      </c>
      <c r="B363" s="234" t="s">
        <v>753</v>
      </c>
      <c r="C363" s="52" t="s">
        <v>754</v>
      </c>
      <c r="D363" s="53">
        <f t="shared" ref="D363:E363" si="99">D364+D369+D378+D383+D388+D391</f>
        <v>6737658</v>
      </c>
      <c r="E363" s="53">
        <f t="shared" si="99"/>
        <v>1560108.5500000003</v>
      </c>
      <c r="F363" s="54">
        <f t="shared" si="81"/>
        <v>23.155056994581802</v>
      </c>
    </row>
    <row r="364" spans="1:6" ht="12.75" customHeight="1" x14ac:dyDescent="0.2">
      <c r="A364" s="55">
        <v>421</v>
      </c>
      <c r="B364" s="87" t="s">
        <v>755</v>
      </c>
      <c r="C364" s="52" t="s">
        <v>756</v>
      </c>
      <c r="D364" s="53">
        <f t="shared" ref="D364:E364" si="100">SUM(D365:D368)</f>
        <v>6263246</v>
      </c>
      <c r="E364" s="53">
        <f t="shared" si="100"/>
        <v>1109753.1100000001</v>
      </c>
      <c r="F364" s="54">
        <f t="shared" si="81"/>
        <v>17.718497884323881</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v>6263246</v>
      </c>
      <c r="E366" s="244">
        <v>1109753.1100000001</v>
      </c>
      <c r="F366" s="54">
        <f t="shared" si="81"/>
        <v>17.718497884323881</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336912</v>
      </c>
      <c r="E369" s="53">
        <f t="shared" si="101"/>
        <v>450355.44000000006</v>
      </c>
      <c r="F369" s="54">
        <f t="shared" si="81"/>
        <v>133.67153440661065</v>
      </c>
    </row>
    <row r="370" spans="1:6" ht="12.75" customHeight="1" x14ac:dyDescent="0.2">
      <c r="A370" s="55">
        <v>4221</v>
      </c>
      <c r="B370" s="87" t="s">
        <v>671</v>
      </c>
      <c r="C370" s="52" t="s">
        <v>763</v>
      </c>
      <c r="D370" s="244">
        <v>181038</v>
      </c>
      <c r="E370" s="244">
        <v>82169.990000000005</v>
      </c>
      <c r="F370" s="54">
        <f t="shared" si="81"/>
        <v>45.388255504369255</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v>104361</v>
      </c>
      <c r="E372" s="244">
        <v>143883.6</v>
      </c>
      <c r="F372" s="54">
        <f t="shared" si="81"/>
        <v>137.87104378072269</v>
      </c>
    </row>
    <row r="373" spans="1:6" ht="12.75" customHeight="1" x14ac:dyDescent="0.2">
      <c r="A373" s="55">
        <v>4224</v>
      </c>
      <c r="B373" s="87" t="s">
        <v>677</v>
      </c>
      <c r="C373" s="52" t="s">
        <v>767</v>
      </c>
      <c r="D373" s="244">
        <v>51513</v>
      </c>
      <c r="E373" s="244">
        <v>224301.85</v>
      </c>
      <c r="F373" s="54">
        <f t="shared" si="81"/>
        <v>435.42765903752451</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c r="E376" s="244"/>
      <c r="F376" s="54" t="str">
        <f t="shared" si="81"/>
        <v>-</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0</v>
      </c>
      <c r="E383" s="53">
        <f t="shared" si="103"/>
        <v>0</v>
      </c>
      <c r="F383" s="54" t="str">
        <f t="shared" si="81"/>
        <v>-</v>
      </c>
    </row>
    <row r="384" spans="1:6" ht="12.75" customHeight="1" x14ac:dyDescent="0.2">
      <c r="A384" s="55">
        <v>4241</v>
      </c>
      <c r="B384" s="87" t="s">
        <v>780</v>
      </c>
      <c r="C384" s="52" t="s">
        <v>781</v>
      </c>
      <c r="D384" s="244"/>
      <c r="E384" s="244"/>
      <c r="F384" s="54" t="str">
        <f t="shared" si="81"/>
        <v>-</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137500</v>
      </c>
      <c r="E391" s="53">
        <f t="shared" si="105"/>
        <v>0</v>
      </c>
      <c r="F391" s="54">
        <f t="shared" si="81"/>
        <v>0</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v>137500</v>
      </c>
      <c r="E393" s="244"/>
      <c r="F393" s="54">
        <f t="shared" si="81"/>
        <v>0</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12"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12370</v>
      </c>
      <c r="E402" s="53">
        <f t="shared" si="109"/>
        <v>0</v>
      </c>
      <c r="F402" s="54">
        <f t="shared" si="81"/>
        <v>0</v>
      </c>
    </row>
    <row r="403" spans="1:6" ht="12.75" customHeight="1" x14ac:dyDescent="0.2">
      <c r="A403" s="55">
        <v>451</v>
      </c>
      <c r="B403" s="87" t="s">
        <v>808</v>
      </c>
      <c r="C403" s="52" t="s">
        <v>809</v>
      </c>
      <c r="D403" s="244">
        <v>12370</v>
      </c>
      <c r="E403" s="244"/>
      <c r="F403" s="54">
        <f t="shared" si="81"/>
        <v>0</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6747993</v>
      </c>
      <c r="E408" s="53">
        <f t="shared" si="111"/>
        <v>1560108.5500000003</v>
      </c>
      <c r="F408" s="54">
        <f t="shared" si="81"/>
        <v>23.119593485055486</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c r="E410" s="244"/>
      <c r="F410" s="54" t="str">
        <f t="shared" si="81"/>
        <v>-</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35517949</v>
      </c>
      <c r="E412" s="53">
        <f>E6+E298</f>
        <v>34062669.509999998</v>
      </c>
      <c r="F412" s="54">
        <f t="shared" si="81"/>
        <v>95.902692776545166</v>
      </c>
    </row>
    <row r="413" spans="1:6" ht="12.75" customHeight="1" x14ac:dyDescent="0.2">
      <c r="A413" s="55" t="s">
        <v>605</v>
      </c>
      <c r="B413" s="87" t="s">
        <v>828</v>
      </c>
      <c r="C413" s="52" t="s">
        <v>829</v>
      </c>
      <c r="D413" s="53">
        <f t="shared" ref="D413:E413" si="112">D289+D350</f>
        <v>39483711</v>
      </c>
      <c r="E413" s="53">
        <f t="shared" si="112"/>
        <v>32405498.27</v>
      </c>
      <c r="F413" s="54">
        <f t="shared" si="81"/>
        <v>82.073081403113306</v>
      </c>
    </row>
    <row r="414" spans="1:6" ht="12.75" customHeight="1" x14ac:dyDescent="0.2">
      <c r="A414" s="55" t="s">
        <v>605</v>
      </c>
      <c r="B414" s="87" t="s">
        <v>830</v>
      </c>
      <c r="C414" s="52" t="s">
        <v>831</v>
      </c>
      <c r="D414" s="53">
        <f t="shared" ref="D414:E414" si="113">IF(D412&gt;=D413,D412-D413,0)</f>
        <v>0</v>
      </c>
      <c r="E414" s="53">
        <f t="shared" si="113"/>
        <v>1657171.2399999984</v>
      </c>
      <c r="F414" s="54" t="str">
        <f t="shared" si="81"/>
        <v>-</v>
      </c>
    </row>
    <row r="415" spans="1:6" ht="12.75" customHeight="1" x14ac:dyDescent="0.2">
      <c r="A415" s="55" t="s">
        <v>605</v>
      </c>
      <c r="B415" s="87" t="s">
        <v>832</v>
      </c>
      <c r="C415" s="52" t="s">
        <v>833</v>
      </c>
      <c r="D415" s="53">
        <f t="shared" ref="D415:E415" si="114">IF(D413&gt;=D412,D413-D412,0)</f>
        <v>3965762</v>
      </c>
      <c r="E415" s="53">
        <f t="shared" si="114"/>
        <v>0</v>
      </c>
      <c r="F415" s="54">
        <f t="shared" si="81"/>
        <v>0</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0</v>
      </c>
      <c r="E418" s="64">
        <f t="shared" si="117"/>
        <v>0</v>
      </c>
      <c r="F418" s="59" t="str">
        <f t="shared" si="81"/>
        <v>-</v>
      </c>
    </row>
    <row r="419" spans="1:6" s="77" customFormat="1" ht="20.100000000000001" customHeight="1" x14ac:dyDescent="0.25">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2.8" x14ac:dyDescent="0.2">
      <c r="A421" s="55">
        <v>81</v>
      </c>
      <c r="B421" s="234" t="s">
        <v>845</v>
      </c>
      <c r="C421" s="52" t="s">
        <v>846</v>
      </c>
      <c r="D421" s="53">
        <f t="shared" ref="D421:E421" si="120">D422+D427+D430+D434+D435+D442+D447+D455</f>
        <v>0</v>
      </c>
      <c r="E421" s="53">
        <f t="shared" si="120"/>
        <v>0</v>
      </c>
      <c r="F421" s="54" t="str">
        <f t="shared" si="119"/>
        <v>-</v>
      </c>
    </row>
    <row r="422" spans="1:6" ht="22.8"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2.8" x14ac:dyDescent="0.2">
      <c r="A427" s="55">
        <v>812</v>
      </c>
      <c r="B427" s="87" t="s">
        <v>857</v>
      </c>
      <c r="C427" s="52" t="s">
        <v>858</v>
      </c>
      <c r="D427" s="53">
        <f t="shared" ref="D427:E427" si="122">SUM(D428:D429)</f>
        <v>0</v>
      </c>
      <c r="E427" s="53">
        <f t="shared" si="122"/>
        <v>0</v>
      </c>
      <c r="F427" s="54" t="str">
        <f t="shared" si="119"/>
        <v>-</v>
      </c>
    </row>
    <row r="428" spans="1:6" ht="22.8" x14ac:dyDescent="0.2">
      <c r="A428" s="55">
        <v>8121</v>
      </c>
      <c r="B428" s="234" t="s">
        <v>859</v>
      </c>
      <c r="C428" s="52" t="s">
        <v>860</v>
      </c>
      <c r="D428" s="244"/>
      <c r="E428" s="244"/>
      <c r="F428" s="54" t="str">
        <f t="shared" si="119"/>
        <v>-</v>
      </c>
    </row>
    <row r="429" spans="1:6" ht="22.8" x14ac:dyDescent="0.2">
      <c r="A429" s="55">
        <v>8122</v>
      </c>
      <c r="B429" s="234" t="s">
        <v>861</v>
      </c>
      <c r="C429" s="52" t="s">
        <v>862</v>
      </c>
      <c r="D429" s="244"/>
      <c r="E429" s="244"/>
      <c r="F429" s="54" t="str">
        <f t="shared" si="119"/>
        <v>-</v>
      </c>
    </row>
    <row r="430" spans="1:6" ht="22.8"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12" x14ac:dyDescent="0.2">
      <c r="A434" s="55">
        <v>814</v>
      </c>
      <c r="B434" s="234" t="s">
        <v>871</v>
      </c>
      <c r="C434" s="52" t="s">
        <v>872</v>
      </c>
      <c r="D434" s="244"/>
      <c r="E434" s="244"/>
      <c r="F434" s="54" t="str">
        <f t="shared" si="119"/>
        <v>-</v>
      </c>
    </row>
    <row r="435" spans="1:6" ht="22.8"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12" x14ac:dyDescent="0.2">
      <c r="A437" s="55">
        <v>8154</v>
      </c>
      <c r="B437" s="87" t="s">
        <v>877</v>
      </c>
      <c r="C437" s="52" t="s">
        <v>878</v>
      </c>
      <c r="D437" s="244"/>
      <c r="E437" s="244"/>
      <c r="F437" s="54" t="str">
        <f t="shared" si="119"/>
        <v>-</v>
      </c>
    </row>
    <row r="438" spans="1:6" ht="22.8"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2.8"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2.8" x14ac:dyDescent="0.2">
      <c r="A453" s="55">
        <v>8176</v>
      </c>
      <c r="B453" s="87" t="s">
        <v>909</v>
      </c>
      <c r="C453" s="52" t="s">
        <v>910</v>
      </c>
      <c r="D453" s="244"/>
      <c r="E453" s="244"/>
      <c r="F453" s="54" t="str">
        <f t="shared" si="119"/>
        <v>-</v>
      </c>
    </row>
    <row r="454" spans="1:6" ht="22.8"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12" x14ac:dyDescent="0.2">
      <c r="A456" s="55" t="s">
        <v>915</v>
      </c>
      <c r="B456" s="234" t="s">
        <v>916</v>
      </c>
      <c r="C456" s="52" t="s">
        <v>915</v>
      </c>
      <c r="D456" s="244"/>
      <c r="E456" s="244"/>
      <c r="F456" s="54" t="str">
        <f t="shared" si="119"/>
        <v>-</v>
      </c>
    </row>
    <row r="457" spans="1:6" ht="12"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2.8"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12" x14ac:dyDescent="0.2">
      <c r="A477" s="55">
        <v>832</v>
      </c>
      <c r="B477" s="234" t="s">
        <v>957</v>
      </c>
      <c r="C477" s="52" t="s">
        <v>958</v>
      </c>
      <c r="D477" s="244"/>
      <c r="E477" s="244"/>
      <c r="F477" s="54" t="str">
        <f t="shared" si="119"/>
        <v>-</v>
      </c>
    </row>
    <row r="478" spans="1:6" ht="22.8" x14ac:dyDescent="0.2">
      <c r="A478" s="55">
        <v>833</v>
      </c>
      <c r="B478" s="87" t="s">
        <v>959</v>
      </c>
      <c r="C478" s="52" t="s">
        <v>960</v>
      </c>
      <c r="D478" s="53">
        <f t="shared" ref="D478:E478" si="135">SUM(D479:D480)</f>
        <v>0</v>
      </c>
      <c r="E478" s="53">
        <f t="shared" si="135"/>
        <v>0</v>
      </c>
      <c r="F478" s="54" t="str">
        <f t="shared" si="119"/>
        <v>-</v>
      </c>
    </row>
    <row r="479" spans="1:6" ht="22.8"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2.8"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2.8"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2.8"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2.8"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12"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2.8"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2.8"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12" x14ac:dyDescent="0.2">
      <c r="A529" s="55">
        <v>51</v>
      </c>
      <c r="B529" s="87" t="s">
        <v>1061</v>
      </c>
      <c r="C529" s="52" t="s">
        <v>1062</v>
      </c>
      <c r="D529" s="53">
        <f t="shared" ref="D529:E529" si="149">D530+D535+D538+D542+D543+D550+D555+D563</f>
        <v>0</v>
      </c>
      <c r="E529" s="53">
        <f t="shared" si="149"/>
        <v>0</v>
      </c>
      <c r="F529" s="54" t="str">
        <f t="shared" si="119"/>
        <v>-</v>
      </c>
    </row>
    <row r="530" spans="1:6" ht="22.8"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2.8" x14ac:dyDescent="0.2">
      <c r="A535" s="55">
        <v>512</v>
      </c>
      <c r="B535" s="234" t="s">
        <v>1073</v>
      </c>
      <c r="C535" s="52" t="s">
        <v>1074</v>
      </c>
      <c r="D535" s="53">
        <f t="shared" ref="D535:E535" si="151">SUM(D536:D537)</f>
        <v>0</v>
      </c>
      <c r="E535" s="53">
        <f t="shared" si="151"/>
        <v>0</v>
      </c>
      <c r="F535" s="54" t="str">
        <f t="shared" si="119"/>
        <v>-</v>
      </c>
    </row>
    <row r="536" spans="1:6" ht="12" x14ac:dyDescent="0.2">
      <c r="A536" s="55">
        <v>5121</v>
      </c>
      <c r="B536" s="87" t="s">
        <v>1075</v>
      </c>
      <c r="C536" s="52" t="s">
        <v>1076</v>
      </c>
      <c r="D536" s="244"/>
      <c r="E536" s="244"/>
      <c r="F536" s="54" t="str">
        <f t="shared" si="119"/>
        <v>-</v>
      </c>
    </row>
    <row r="537" spans="1:6" ht="12" x14ac:dyDescent="0.2">
      <c r="A537" s="55">
        <v>5122</v>
      </c>
      <c r="B537" s="87" t="s">
        <v>1077</v>
      </c>
      <c r="C537" s="52" t="s">
        <v>1078</v>
      </c>
      <c r="D537" s="244"/>
      <c r="E537" s="244"/>
      <c r="F537" s="54" t="str">
        <f t="shared" si="119"/>
        <v>-</v>
      </c>
    </row>
    <row r="538" spans="1:6" ht="22.8"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2.8"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12"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2.8"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2.8"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2.8"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2.8" x14ac:dyDescent="0.2">
      <c r="A587" s="55">
        <v>533</v>
      </c>
      <c r="B587" s="87" t="s">
        <v>1169</v>
      </c>
      <c r="C587" s="52" t="s">
        <v>1170</v>
      </c>
      <c r="D587" s="53">
        <f t="shared" ref="D587:E587" si="165">SUM(D588:D589)</f>
        <v>0</v>
      </c>
      <c r="E587" s="53">
        <f t="shared" si="165"/>
        <v>0</v>
      </c>
      <c r="F587" s="54" t="str">
        <f t="shared" si="119"/>
        <v>-</v>
      </c>
    </row>
    <row r="588" spans="1:6" ht="22.8"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2.8"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2.8" x14ac:dyDescent="0.2">
      <c r="A593" s="55">
        <v>54</v>
      </c>
      <c r="B593" s="234" t="s">
        <v>1180</v>
      </c>
      <c r="C593" s="52" t="s">
        <v>1181</v>
      </c>
      <c r="D593" s="53">
        <f t="shared" ref="D593:E593" si="167">D594+D599+D603+D605+D612+D617</f>
        <v>0</v>
      </c>
      <c r="E593" s="53">
        <f t="shared" si="167"/>
        <v>0</v>
      </c>
      <c r="F593" s="54" t="str">
        <f t="shared" si="119"/>
        <v>-</v>
      </c>
    </row>
    <row r="594" spans="1:6" ht="22.8"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2.8"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12" x14ac:dyDescent="0.2">
      <c r="A601" s="55">
        <v>5423</v>
      </c>
      <c r="B601" s="87" t="s">
        <v>1196</v>
      </c>
      <c r="C601" s="52" t="s">
        <v>1197</v>
      </c>
      <c r="D601" s="244"/>
      <c r="E601" s="244"/>
      <c r="F601" s="54" t="str">
        <f t="shared" si="119"/>
        <v>-</v>
      </c>
    </row>
    <row r="602" spans="1:6" ht="22.8" x14ac:dyDescent="0.2">
      <c r="A602" s="55">
        <v>5424</v>
      </c>
      <c r="B602" s="87" t="s">
        <v>1198</v>
      </c>
      <c r="C602" s="52" t="s">
        <v>1199</v>
      </c>
      <c r="D602" s="244"/>
      <c r="E602" s="244"/>
      <c r="F602" s="54" t="str">
        <f t="shared" si="119"/>
        <v>-</v>
      </c>
    </row>
    <row r="603" spans="1:6" ht="22.8"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2.8" x14ac:dyDescent="0.2">
      <c r="A605" s="55">
        <v>544</v>
      </c>
      <c r="B605" s="87" t="s">
        <v>1204</v>
      </c>
      <c r="C605" s="52" t="s">
        <v>1205</v>
      </c>
      <c r="D605" s="53">
        <f t="shared" ref="D605:E605" si="171">SUM(D606:D611)</f>
        <v>0</v>
      </c>
      <c r="E605" s="53">
        <f t="shared" si="171"/>
        <v>0</v>
      </c>
      <c r="F605" s="54" t="str">
        <f t="shared" si="119"/>
        <v>-</v>
      </c>
    </row>
    <row r="606" spans="1:6" ht="22.8" x14ac:dyDescent="0.2">
      <c r="A606" s="55">
        <v>5443</v>
      </c>
      <c r="B606" s="87" t="s">
        <v>1206</v>
      </c>
      <c r="C606" s="52" t="s">
        <v>1207</v>
      </c>
      <c r="D606" s="244"/>
      <c r="E606" s="244"/>
      <c r="F606" s="54" t="str">
        <f t="shared" si="119"/>
        <v>-</v>
      </c>
    </row>
    <row r="607" spans="1:6" ht="22.8" x14ac:dyDescent="0.2">
      <c r="A607" s="55">
        <v>5444</v>
      </c>
      <c r="B607" s="234" t="s">
        <v>1208</v>
      </c>
      <c r="C607" s="52" t="s">
        <v>1209</v>
      </c>
      <c r="D607" s="244"/>
      <c r="E607" s="244"/>
      <c r="F607" s="54" t="str">
        <f t="shared" si="119"/>
        <v>-</v>
      </c>
    </row>
    <row r="608" spans="1:6" ht="22.8"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12" x14ac:dyDescent="0.2">
      <c r="A611" s="55">
        <v>5448</v>
      </c>
      <c r="B611" s="87" t="s">
        <v>1216</v>
      </c>
      <c r="C611" s="52" t="s">
        <v>1217</v>
      </c>
      <c r="D611" s="244"/>
      <c r="E611" s="244"/>
      <c r="F611" s="54" t="str">
        <f t="shared" si="119"/>
        <v>-</v>
      </c>
    </row>
    <row r="612" spans="1:6" ht="22.8" x14ac:dyDescent="0.2">
      <c r="A612" s="55">
        <v>545</v>
      </c>
      <c r="B612" s="87" t="s">
        <v>1218</v>
      </c>
      <c r="C612" s="52" t="s">
        <v>1219</v>
      </c>
      <c r="D612" s="53">
        <f t="shared" ref="D612:E612" si="172">SUM(D613:D616)</f>
        <v>0</v>
      </c>
      <c r="E612" s="53">
        <f t="shared" si="172"/>
        <v>0</v>
      </c>
      <c r="F612" s="54" t="str">
        <f t="shared" si="119"/>
        <v>-</v>
      </c>
    </row>
    <row r="613" spans="1:6" ht="22.8"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12"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2.8" x14ac:dyDescent="0.2">
      <c r="A623" s="55">
        <v>5476</v>
      </c>
      <c r="B623" s="87" t="s">
        <v>1240</v>
      </c>
      <c r="C623" s="52" t="s">
        <v>1241</v>
      </c>
      <c r="D623" s="244"/>
      <c r="E623" s="244"/>
      <c r="F623" s="54" t="str">
        <f t="shared" si="119"/>
        <v>-</v>
      </c>
    </row>
    <row r="624" spans="1:6" ht="22.8"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12"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v>688249</v>
      </c>
      <c r="E638" s="244">
        <v>4654010.53</v>
      </c>
      <c r="F638" s="54">
        <f t="shared" si="119"/>
        <v>676.21028581225687</v>
      </c>
    </row>
    <row r="639" spans="1:6" ht="12.75" customHeight="1" x14ac:dyDescent="0.2">
      <c r="A639" s="55" t="s">
        <v>605</v>
      </c>
      <c r="B639" s="87" t="s">
        <v>1272</v>
      </c>
      <c r="C639" s="52" t="s">
        <v>1273</v>
      </c>
      <c r="D639" s="53">
        <f t="shared" ref="D639:E639" si="180">D412+D420</f>
        <v>35517949</v>
      </c>
      <c r="E639" s="53">
        <f t="shared" si="180"/>
        <v>34062669.509999998</v>
      </c>
      <c r="F639" s="54">
        <f t="shared" si="119"/>
        <v>95.902692776545166</v>
      </c>
    </row>
    <row r="640" spans="1:6" ht="12.75" customHeight="1" x14ac:dyDescent="0.2">
      <c r="A640" s="55" t="s">
        <v>605</v>
      </c>
      <c r="B640" s="87" t="s">
        <v>1274</v>
      </c>
      <c r="C640" s="52" t="s">
        <v>1275</v>
      </c>
      <c r="D640" s="53">
        <f t="shared" ref="D640:E640" si="181">D413+D528</f>
        <v>39483711</v>
      </c>
      <c r="E640" s="53">
        <f t="shared" si="181"/>
        <v>32405498.27</v>
      </c>
      <c r="F640" s="54">
        <f t="shared" si="119"/>
        <v>82.073081403113306</v>
      </c>
    </row>
    <row r="641" spans="1:6" ht="12.75" customHeight="1" x14ac:dyDescent="0.2">
      <c r="A641" s="55" t="s">
        <v>605</v>
      </c>
      <c r="B641" s="87" t="s">
        <v>1276</v>
      </c>
      <c r="C641" s="52" t="s">
        <v>1277</v>
      </c>
      <c r="D641" s="53">
        <f t="shared" ref="D641:E641" si="182">IF(D639&gt;=D640,D639-D640,0)</f>
        <v>0</v>
      </c>
      <c r="E641" s="53">
        <f t="shared" si="182"/>
        <v>1657171.2399999984</v>
      </c>
      <c r="F641" s="54" t="str">
        <f t="shared" si="119"/>
        <v>-</v>
      </c>
    </row>
    <row r="642" spans="1:6" ht="12.75" customHeight="1" x14ac:dyDescent="0.2">
      <c r="A642" s="55" t="s">
        <v>605</v>
      </c>
      <c r="B642" s="87" t="s">
        <v>1278</v>
      </c>
      <c r="C642" s="52" t="s">
        <v>1279</v>
      </c>
      <c r="D642" s="53">
        <f t="shared" ref="D642:E642" si="183">IF(D640&gt;=D639,D640-D639,0)</f>
        <v>3965762</v>
      </c>
      <c r="E642" s="53">
        <f t="shared" si="183"/>
        <v>0</v>
      </c>
      <c r="F642" s="54">
        <f t="shared" si="119"/>
        <v>0</v>
      </c>
    </row>
    <row r="643" spans="1:6" ht="22.8" x14ac:dyDescent="0.2">
      <c r="A643" s="62" t="s">
        <v>1280</v>
      </c>
      <c r="B643" s="87" t="s">
        <v>1281</v>
      </c>
      <c r="C643" s="63" t="s">
        <v>1280</v>
      </c>
      <c r="D643" s="53">
        <f t="shared" ref="D643:E643" si="184">IF(D416-D417+D637-D638&gt;=0,D416-D417+D637-D638,0)</f>
        <v>0</v>
      </c>
      <c r="E643" s="53">
        <f t="shared" si="184"/>
        <v>0</v>
      </c>
      <c r="F643" s="54" t="str">
        <f t="shared" si="119"/>
        <v>-</v>
      </c>
    </row>
    <row r="644" spans="1:6" ht="22.8" x14ac:dyDescent="0.2">
      <c r="A644" s="62" t="s">
        <v>1282</v>
      </c>
      <c r="B644" s="87" t="s">
        <v>1283</v>
      </c>
      <c r="C644" s="63" t="s">
        <v>1282</v>
      </c>
      <c r="D644" s="53">
        <f t="shared" ref="D644:E644" si="185">IF(D417-D416+D638-D637&gt;=0,D417-D416+D638-D637,0)</f>
        <v>688249</v>
      </c>
      <c r="E644" s="53">
        <f t="shared" si="185"/>
        <v>4654010.53</v>
      </c>
      <c r="F644" s="54">
        <f t="shared" si="119"/>
        <v>676.21028581225687</v>
      </c>
    </row>
    <row r="645" spans="1:6" ht="22.8" x14ac:dyDescent="0.2">
      <c r="A645" s="55" t="s">
        <v>605</v>
      </c>
      <c r="B645" s="87" t="s">
        <v>1284</v>
      </c>
      <c r="C645" s="52" t="s">
        <v>1285</v>
      </c>
      <c r="D645" s="53">
        <f t="shared" ref="D645:E645" si="186">IF(D641+D643-D642-D644&gt;=0,D641+D643-D642-D644,0)</f>
        <v>0</v>
      </c>
      <c r="E645" s="53">
        <f t="shared" si="186"/>
        <v>0</v>
      </c>
      <c r="F645" s="54" t="str">
        <f t="shared" si="119"/>
        <v>-</v>
      </c>
    </row>
    <row r="646" spans="1:6" ht="22.8" x14ac:dyDescent="0.2">
      <c r="A646" s="55" t="s">
        <v>605</v>
      </c>
      <c r="B646" s="87" t="s">
        <v>1286</v>
      </c>
      <c r="C646" s="52" t="s">
        <v>1287</v>
      </c>
      <c r="D646" s="53">
        <f t="shared" ref="D646:E646" si="187">IF(D642+D644-D641-D643&gt;=0,D642+D644-D641-D643,0)</f>
        <v>4654011</v>
      </c>
      <c r="E646" s="53">
        <f t="shared" si="187"/>
        <v>2996839.2900000019</v>
      </c>
      <c r="F646" s="54">
        <f t="shared" si="119"/>
        <v>64.392612952569337</v>
      </c>
    </row>
    <row r="647" spans="1:6" ht="22.8" x14ac:dyDescent="0.2">
      <c r="A647" s="57" t="s">
        <v>1288</v>
      </c>
      <c r="B647" s="235" t="s">
        <v>1289</v>
      </c>
      <c r="C647" s="58" t="s">
        <v>1288</v>
      </c>
      <c r="D647" s="245"/>
      <c r="E647" s="245">
        <v>1596016.12</v>
      </c>
      <c r="F647" s="59" t="str">
        <f t="shared" si="119"/>
        <v>-</v>
      </c>
    </row>
    <row r="648" spans="1:6" s="77" customFormat="1" ht="20.100000000000001" customHeight="1" x14ac:dyDescent="0.25">
      <c r="A648" s="354" t="s">
        <v>1290</v>
      </c>
      <c r="B648" s="355"/>
      <c r="C648" s="221"/>
      <c r="D648" s="60"/>
      <c r="E648" s="60"/>
      <c r="F648" s="61"/>
    </row>
    <row r="649" spans="1:6" ht="12.75" customHeight="1" x14ac:dyDescent="0.2">
      <c r="A649" s="55">
        <v>11</v>
      </c>
      <c r="B649" s="87" t="s">
        <v>1291</v>
      </c>
      <c r="C649" s="52" t="s">
        <v>1292</v>
      </c>
      <c r="D649" s="244">
        <v>4203308</v>
      </c>
      <c r="E649" s="244">
        <v>2373953.4900000002</v>
      </c>
      <c r="F649" s="54">
        <f t="shared" ref="F649:F724" si="188">IF(D649&lt;&gt;0,IF(E649/D649&gt;=100,"&gt;&gt;100",E649/D649*100),"-")</f>
        <v>56.478218821937396</v>
      </c>
    </row>
    <row r="650" spans="1:6" ht="12.75" customHeight="1" x14ac:dyDescent="0.2">
      <c r="A650" s="55" t="s">
        <v>1293</v>
      </c>
      <c r="B650" s="87" t="s">
        <v>1294</v>
      </c>
      <c r="C650" s="52" t="s">
        <v>1293</v>
      </c>
      <c r="D650" s="244">
        <v>36625795</v>
      </c>
      <c r="E650" s="244">
        <v>35549484.369999997</v>
      </c>
      <c r="F650" s="54">
        <f t="shared" si="188"/>
        <v>97.061331692595331</v>
      </c>
    </row>
    <row r="651" spans="1:6" ht="12.75" customHeight="1" x14ac:dyDescent="0.2">
      <c r="A651" s="55" t="s">
        <v>1295</v>
      </c>
      <c r="B651" s="87" t="s">
        <v>1296</v>
      </c>
      <c r="C651" s="52" t="s">
        <v>1295</v>
      </c>
      <c r="D651" s="244">
        <v>38455150</v>
      </c>
      <c r="E651" s="244">
        <v>35631582.969999999</v>
      </c>
      <c r="F651" s="54">
        <f t="shared" si="188"/>
        <v>92.65750613376882</v>
      </c>
    </row>
    <row r="652" spans="1:6" ht="22.8" x14ac:dyDescent="0.2">
      <c r="A652" s="55">
        <v>11</v>
      </c>
      <c r="B652" s="87" t="s">
        <v>1297</v>
      </c>
      <c r="C652" s="52" t="s">
        <v>1298</v>
      </c>
      <c r="D652" s="53">
        <f t="shared" ref="D652:E652" si="189">+D649+D650-D651</f>
        <v>2373953</v>
      </c>
      <c r="E652" s="53">
        <f t="shared" si="189"/>
        <v>2291854.8900000006</v>
      </c>
      <c r="F652" s="54">
        <f t="shared" si="188"/>
        <v>96.541712915125132</v>
      </c>
    </row>
    <row r="653" spans="1:6" ht="22.8" x14ac:dyDescent="0.2">
      <c r="A653" s="55" t="s">
        <v>605</v>
      </c>
      <c r="B653" s="87" t="s">
        <v>1299</v>
      </c>
      <c r="C653" s="52" t="s">
        <v>1300</v>
      </c>
      <c r="D653" s="266"/>
      <c r="E653" s="266"/>
      <c r="F653" s="54" t="str">
        <f t="shared" si="188"/>
        <v>-</v>
      </c>
    </row>
    <row r="654" spans="1:6" ht="22.8" x14ac:dyDescent="0.2">
      <c r="A654" s="55" t="s">
        <v>605</v>
      </c>
      <c r="B654" s="87" t="s">
        <v>1301</v>
      </c>
      <c r="C654" s="52" t="s">
        <v>1302</v>
      </c>
      <c r="D654" s="266">
        <v>76</v>
      </c>
      <c r="E654" s="266">
        <v>80</v>
      </c>
      <c r="F654" s="54">
        <f t="shared" si="188"/>
        <v>105.26315789473684</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70</v>
      </c>
      <c r="E656" s="266">
        <v>71</v>
      </c>
      <c r="F656" s="54">
        <f t="shared" si="188"/>
        <v>101.42857142857142</v>
      </c>
    </row>
    <row r="657" spans="1:6" ht="22.8"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v>280881</v>
      </c>
      <c r="E669" s="244">
        <v>66918.240000000005</v>
      </c>
      <c r="F669" s="54">
        <f t="shared" si="188"/>
        <v>23.824409625428565</v>
      </c>
    </row>
    <row r="670" spans="1:6" ht="12.75" customHeight="1" x14ac:dyDescent="0.2">
      <c r="A670" s="55">
        <v>63415</v>
      </c>
      <c r="B670" s="87" t="s">
        <v>1334</v>
      </c>
      <c r="C670" s="52" t="s">
        <v>1335</v>
      </c>
      <c r="D670" s="244"/>
      <c r="E670" s="244"/>
      <c r="F670" s="54" t="str">
        <f t="shared" si="188"/>
        <v>-</v>
      </c>
    </row>
    <row r="671" spans="1:6" ht="22.8"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2.8" x14ac:dyDescent="0.2">
      <c r="A674" s="55">
        <v>63426</v>
      </c>
      <c r="B674" s="234" t="s">
        <v>1342</v>
      </c>
      <c r="C674" s="52" t="s">
        <v>1343</v>
      </c>
      <c r="D674" s="244"/>
      <c r="E674" s="244"/>
      <c r="F674" s="54" t="str">
        <f t="shared" si="188"/>
        <v>-</v>
      </c>
    </row>
    <row r="675" spans="1:6" ht="22.8" x14ac:dyDescent="0.2">
      <c r="A675" s="55">
        <v>63612</v>
      </c>
      <c r="B675" s="234" t="s">
        <v>1344</v>
      </c>
      <c r="C675" s="52" t="s">
        <v>1345</v>
      </c>
      <c r="D675" s="244"/>
      <c r="E675" s="244">
        <v>282331.78999999998</v>
      </c>
      <c r="F675" s="54" t="str">
        <f t="shared" si="188"/>
        <v>-</v>
      </c>
    </row>
    <row r="676" spans="1:6" ht="22.8" x14ac:dyDescent="0.2">
      <c r="A676" s="55">
        <v>63613</v>
      </c>
      <c r="B676" s="234" t="s">
        <v>1346</v>
      </c>
      <c r="C676" s="52" t="s">
        <v>1347</v>
      </c>
      <c r="D676" s="244">
        <v>210000</v>
      </c>
      <c r="E676" s="244">
        <v>210000</v>
      </c>
      <c r="F676" s="54">
        <f t="shared" si="188"/>
        <v>100</v>
      </c>
    </row>
    <row r="677" spans="1:6" ht="22.8" x14ac:dyDescent="0.2">
      <c r="A677" s="55">
        <v>63622</v>
      </c>
      <c r="B677" s="234" t="s">
        <v>1348</v>
      </c>
      <c r="C677" s="52" t="s">
        <v>1349</v>
      </c>
      <c r="D677" s="244"/>
      <c r="E677" s="244"/>
      <c r="F677" s="54" t="str">
        <f t="shared" si="188"/>
        <v>-</v>
      </c>
    </row>
    <row r="678" spans="1:6" ht="22.8"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2.8" x14ac:dyDescent="0.2">
      <c r="A684" s="55">
        <v>63716</v>
      </c>
      <c r="B684" s="234" t="s">
        <v>1357</v>
      </c>
      <c r="C684" s="56">
        <v>63716</v>
      </c>
      <c r="D684" s="244"/>
      <c r="E684" s="244"/>
      <c r="F684" s="54" t="str">
        <f t="shared" si="188"/>
        <v>-</v>
      </c>
    </row>
    <row r="685" spans="1:6" ht="22.8" x14ac:dyDescent="0.2">
      <c r="A685" s="55">
        <v>63717</v>
      </c>
      <c r="B685" s="234" t="s">
        <v>1358</v>
      </c>
      <c r="C685" s="56">
        <v>63717</v>
      </c>
      <c r="D685" s="244"/>
      <c r="E685" s="244"/>
      <c r="F685" s="54" t="str">
        <f t="shared" si="188"/>
        <v>-</v>
      </c>
    </row>
    <row r="686" spans="1:6" ht="22.8" x14ac:dyDescent="0.2">
      <c r="A686" s="55">
        <v>63721</v>
      </c>
      <c r="B686" s="234" t="s">
        <v>1359</v>
      </c>
      <c r="C686" s="56">
        <v>63721</v>
      </c>
      <c r="D686" s="244"/>
      <c r="E686" s="244"/>
      <c r="F686" s="54" t="str">
        <f t="shared" si="188"/>
        <v>-</v>
      </c>
    </row>
    <row r="687" spans="1:6" ht="22.8"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2.8" x14ac:dyDescent="0.2">
      <c r="A692" s="55">
        <v>63727</v>
      </c>
      <c r="B692" s="234" t="s">
        <v>1365</v>
      </c>
      <c r="C692" s="56">
        <v>63727</v>
      </c>
      <c r="D692" s="244"/>
      <c r="E692" s="244"/>
      <c r="F692" s="54" t="str">
        <f t="shared" si="188"/>
        <v>-</v>
      </c>
    </row>
    <row r="693" spans="1:6" ht="22.8"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v>118209</v>
      </c>
      <c r="E694" s="244">
        <v>131895.69</v>
      </c>
      <c r="F694" s="54">
        <f t="shared" si="188"/>
        <v>111.57838235667334</v>
      </c>
    </row>
    <row r="695" spans="1:6" ht="12.75" customHeight="1" x14ac:dyDescent="0.2">
      <c r="A695" s="55">
        <v>63812</v>
      </c>
      <c r="B695" s="234" t="s">
        <v>1369</v>
      </c>
      <c r="C695" s="52" t="s">
        <v>1370</v>
      </c>
      <c r="D695" s="244"/>
      <c r="E695" s="244"/>
      <c r="F695" s="54" t="str">
        <f t="shared" si="188"/>
        <v>-</v>
      </c>
    </row>
    <row r="696" spans="1:6" ht="22.8" x14ac:dyDescent="0.2">
      <c r="A696" s="55" t="s">
        <v>1371</v>
      </c>
      <c r="B696" s="234" t="s">
        <v>1372</v>
      </c>
      <c r="C696" s="52" t="s">
        <v>1371</v>
      </c>
      <c r="D696" s="244"/>
      <c r="E696" s="244"/>
      <c r="F696" s="54" t="str">
        <f t="shared" si="188"/>
        <v>-</v>
      </c>
    </row>
    <row r="697" spans="1:6" ht="12" x14ac:dyDescent="0.2">
      <c r="A697" s="55" t="s">
        <v>1373</v>
      </c>
      <c r="B697" s="234" t="s">
        <v>1374</v>
      </c>
      <c r="C697" s="52" t="s">
        <v>1373</v>
      </c>
      <c r="D697" s="244">
        <v>1252</v>
      </c>
      <c r="E697" s="244">
        <v>77110.44</v>
      </c>
      <c r="F697" s="54">
        <f t="shared" si="188"/>
        <v>6158.9808306709265</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2.8" x14ac:dyDescent="0.2">
      <c r="A700" s="55" t="s">
        <v>1379</v>
      </c>
      <c r="B700" s="234" t="s">
        <v>1380</v>
      </c>
      <c r="C700" s="52" t="s">
        <v>1379</v>
      </c>
      <c r="D700" s="244"/>
      <c r="E700" s="244"/>
      <c r="F700" s="54" t="str">
        <f t="shared" si="188"/>
        <v>-</v>
      </c>
    </row>
    <row r="701" spans="1:6" ht="22.8"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2.8" x14ac:dyDescent="0.2">
      <c r="A708" s="55">
        <v>64376</v>
      </c>
      <c r="B708" s="234" t="s">
        <v>1395</v>
      </c>
      <c r="C708" s="52" t="s">
        <v>1396</v>
      </c>
      <c r="D708" s="244"/>
      <c r="E708" s="244"/>
      <c r="F708" s="54" t="str">
        <f t="shared" si="188"/>
        <v>-</v>
      </c>
    </row>
    <row r="709" spans="1:6" ht="22.8"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20493</v>
      </c>
      <c r="E710" s="244">
        <v>21570.91</v>
      </c>
      <c r="F710" s="54">
        <f t="shared" si="188"/>
        <v>105.25989362221246</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2.8" x14ac:dyDescent="0.2">
      <c r="A713" s="55">
        <v>66341</v>
      </c>
      <c r="B713" s="87" t="s">
        <v>1405</v>
      </c>
      <c r="C713" s="56">
        <v>66341</v>
      </c>
      <c r="D713" s="244"/>
      <c r="E713" s="244"/>
      <c r="F713" s="54" t="str">
        <f t="shared" si="188"/>
        <v>-</v>
      </c>
    </row>
    <row r="714" spans="1:6" ht="22.8" x14ac:dyDescent="0.2">
      <c r="A714" s="55">
        <v>66342</v>
      </c>
      <c r="B714" s="87" t="s">
        <v>1406</v>
      </c>
      <c r="C714" s="56">
        <v>66342</v>
      </c>
      <c r="D714" s="244"/>
      <c r="E714" s="244"/>
      <c r="F714" s="54" t="str">
        <f t="shared" si="188"/>
        <v>-</v>
      </c>
    </row>
    <row r="715" spans="1:6" ht="12"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24178</v>
      </c>
      <c r="E716" s="244"/>
      <c r="F716" s="54">
        <f t="shared" si="188"/>
        <v>0</v>
      </c>
    </row>
    <row r="717" spans="1:6" ht="12.75" customHeight="1" x14ac:dyDescent="0.2">
      <c r="A717" s="55">
        <v>31215</v>
      </c>
      <c r="B717" s="87" t="s">
        <v>1410</v>
      </c>
      <c r="C717" s="52" t="s">
        <v>1411</v>
      </c>
      <c r="D717" s="244">
        <v>23282</v>
      </c>
      <c r="E717" s="244">
        <v>41249.040000000001</v>
      </c>
      <c r="F717" s="54">
        <f t="shared" si="188"/>
        <v>177.17137702946482</v>
      </c>
    </row>
    <row r="718" spans="1:6" ht="12.75" customHeight="1" x14ac:dyDescent="0.2">
      <c r="A718" s="55">
        <v>32121</v>
      </c>
      <c r="B718" s="87" t="s">
        <v>1412</v>
      </c>
      <c r="C718" s="52" t="s">
        <v>1413</v>
      </c>
      <c r="D718" s="244">
        <v>273760</v>
      </c>
      <c r="E718" s="244">
        <v>320692.51</v>
      </c>
      <c r="F718" s="54">
        <f t="shared" si="188"/>
        <v>117.14366963763881</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c r="E720" s="244">
        <v>41025</v>
      </c>
      <c r="F720" s="54" t="str">
        <f t="shared" si="188"/>
        <v>-</v>
      </c>
    </row>
    <row r="721" spans="1:6" ht="12.75" customHeight="1" x14ac:dyDescent="0.2">
      <c r="A721" s="55" t="s">
        <v>1418</v>
      </c>
      <c r="B721" s="87" t="s">
        <v>1419</v>
      </c>
      <c r="C721" s="52" t="s">
        <v>1418</v>
      </c>
      <c r="D721" s="244">
        <v>58252</v>
      </c>
      <c r="E721" s="244">
        <v>79200.86</v>
      </c>
      <c r="F721" s="54">
        <f t="shared" si="188"/>
        <v>135.96247339147155</v>
      </c>
    </row>
    <row r="722" spans="1:6" ht="12.75" customHeight="1" x14ac:dyDescent="0.2">
      <c r="A722" s="55" t="s">
        <v>1420</v>
      </c>
      <c r="B722" s="87" t="s">
        <v>1421</v>
      </c>
      <c r="C722" s="52" t="s">
        <v>1420</v>
      </c>
      <c r="D722" s="244"/>
      <c r="E722" s="244"/>
      <c r="F722" s="54" t="str">
        <f t="shared" si="188"/>
        <v>-</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67829</v>
      </c>
      <c r="E725" s="244">
        <v>65685.14</v>
      </c>
      <c r="F725" s="54">
        <f t="shared" ref="F725:F979" si="190">IF(D725&lt;&gt;0,IF(E725/D725&gt;=100,"&gt;&gt;100",E725/D725*100),"-")</f>
        <v>96.839316516534225</v>
      </c>
    </row>
    <row r="726" spans="1:6" ht="12.75" customHeight="1" x14ac:dyDescent="0.2">
      <c r="A726" s="55" t="s">
        <v>1428</v>
      </c>
      <c r="B726" s="87" t="s">
        <v>1429</v>
      </c>
      <c r="C726" s="52" t="s">
        <v>1428</v>
      </c>
      <c r="D726" s="244">
        <v>10235</v>
      </c>
      <c r="E726" s="244">
        <v>10234.84</v>
      </c>
      <c r="F726" s="54">
        <f t="shared" si="190"/>
        <v>99.998436736687836</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12" x14ac:dyDescent="0.2">
      <c r="A741" s="55">
        <v>34224</v>
      </c>
      <c r="B741" s="87" t="s">
        <v>1458</v>
      </c>
      <c r="C741" s="52" t="s">
        <v>1459</v>
      </c>
      <c r="D741" s="244"/>
      <c r="E741" s="244"/>
      <c r="F741" s="54" t="str">
        <f t="shared" si="190"/>
        <v>-</v>
      </c>
    </row>
    <row r="742" spans="1:6" ht="12" x14ac:dyDescent="0.2">
      <c r="A742" s="55">
        <v>34233</v>
      </c>
      <c r="B742" s="87" t="s">
        <v>1460</v>
      </c>
      <c r="C742" s="52" t="s">
        <v>1461</v>
      </c>
      <c r="D742" s="244"/>
      <c r="E742" s="244"/>
      <c r="F742" s="54" t="str">
        <f t="shared" si="190"/>
        <v>-</v>
      </c>
    </row>
    <row r="743" spans="1:6" ht="22.8" x14ac:dyDescent="0.2">
      <c r="A743" s="55">
        <v>34234</v>
      </c>
      <c r="B743" s="234" t="s">
        <v>1462</v>
      </c>
      <c r="C743" s="52" t="s">
        <v>1463</v>
      </c>
      <c r="D743" s="244"/>
      <c r="E743" s="244"/>
      <c r="F743" s="54" t="str">
        <f t="shared" si="190"/>
        <v>-</v>
      </c>
    </row>
    <row r="744" spans="1:6" ht="22.8"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2.8"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2.8" x14ac:dyDescent="0.2">
      <c r="A756" s="55">
        <v>34286</v>
      </c>
      <c r="B756" s="234" t="s">
        <v>1488</v>
      </c>
      <c r="C756" s="52" t="s">
        <v>1489</v>
      </c>
      <c r="D756" s="244"/>
      <c r="E756" s="244"/>
      <c r="F756" s="54" t="str">
        <f t="shared" si="190"/>
        <v>-</v>
      </c>
    </row>
    <row r="757" spans="1:6" ht="22.8"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2.8"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12" x14ac:dyDescent="0.2">
      <c r="A773" s="55">
        <v>36328</v>
      </c>
      <c r="B773" s="87" t="s">
        <v>1522</v>
      </c>
      <c r="C773" s="52" t="s">
        <v>1523</v>
      </c>
      <c r="D773" s="244"/>
      <c r="E773" s="244"/>
      <c r="F773" s="54" t="str">
        <f t="shared" si="190"/>
        <v>-</v>
      </c>
    </row>
    <row r="774" spans="1:6" ht="22.8"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2.8" x14ac:dyDescent="0.2">
      <c r="A779" s="55" t="s">
        <v>1534</v>
      </c>
      <c r="B779" s="234" t="s">
        <v>1535</v>
      </c>
      <c r="C779" s="56" t="s">
        <v>1534</v>
      </c>
      <c r="D779" s="244"/>
      <c r="E779" s="244"/>
      <c r="F779" s="54" t="str">
        <f t="shared" si="190"/>
        <v>-</v>
      </c>
    </row>
    <row r="780" spans="1:6" ht="22.8"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12"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2.8" x14ac:dyDescent="0.2">
      <c r="A785" s="55" t="s">
        <v>1546</v>
      </c>
      <c r="B785" s="234" t="s">
        <v>1547</v>
      </c>
      <c r="C785" s="56" t="s">
        <v>1546</v>
      </c>
      <c r="D785" s="244"/>
      <c r="E785" s="244"/>
      <c r="F785" s="54" t="str">
        <f t="shared" si="190"/>
        <v>-</v>
      </c>
    </row>
    <row r="786" spans="1:6" ht="22.8" x14ac:dyDescent="0.2">
      <c r="A786" s="55" t="s">
        <v>1548</v>
      </c>
      <c r="B786" s="234" t="s">
        <v>1549</v>
      </c>
      <c r="C786" s="56" t="s">
        <v>1548</v>
      </c>
      <c r="D786" s="244"/>
      <c r="E786" s="244"/>
      <c r="F786" s="54" t="str">
        <f t="shared" si="190"/>
        <v>-</v>
      </c>
    </row>
    <row r="787" spans="1:6" ht="22.8" x14ac:dyDescent="0.2">
      <c r="A787" s="55" t="s">
        <v>1550</v>
      </c>
      <c r="B787" s="234" t="s">
        <v>1551</v>
      </c>
      <c r="C787" s="56" t="s">
        <v>1550</v>
      </c>
      <c r="D787" s="244"/>
      <c r="E787" s="244"/>
      <c r="F787" s="54" t="str">
        <f t="shared" si="190"/>
        <v>-</v>
      </c>
    </row>
    <row r="788" spans="1:6" ht="22.8" x14ac:dyDescent="0.2">
      <c r="A788" s="55" t="s">
        <v>1552</v>
      </c>
      <c r="B788" s="234" t="s">
        <v>1553</v>
      </c>
      <c r="C788" s="56" t="s">
        <v>1552</v>
      </c>
      <c r="D788" s="244"/>
      <c r="E788" s="244"/>
      <c r="F788" s="54" t="str">
        <f t="shared" si="190"/>
        <v>-</v>
      </c>
    </row>
    <row r="789" spans="1:6" ht="22.8" x14ac:dyDescent="0.2">
      <c r="A789" s="55" t="s">
        <v>1554</v>
      </c>
      <c r="B789" s="234" t="s">
        <v>1555</v>
      </c>
      <c r="C789" s="56" t="s">
        <v>1554</v>
      </c>
      <c r="D789" s="244"/>
      <c r="E789" s="244"/>
      <c r="F789" s="54" t="str">
        <f t="shared" si="190"/>
        <v>-</v>
      </c>
    </row>
    <row r="790" spans="1:6" ht="22.8" x14ac:dyDescent="0.2">
      <c r="A790" s="55" t="s">
        <v>1556</v>
      </c>
      <c r="B790" s="87" t="s">
        <v>1557</v>
      </c>
      <c r="C790" s="52" t="s">
        <v>1556</v>
      </c>
      <c r="D790" s="244"/>
      <c r="E790" s="244"/>
      <c r="F790" s="54" t="str">
        <f t="shared" si="190"/>
        <v>-</v>
      </c>
    </row>
    <row r="791" spans="1:6" ht="22.8" x14ac:dyDescent="0.2">
      <c r="A791" s="55" t="s">
        <v>1558</v>
      </c>
      <c r="B791" s="87" t="s">
        <v>1559</v>
      </c>
      <c r="C791" s="52" t="s">
        <v>1558</v>
      </c>
      <c r="D791" s="244"/>
      <c r="E791" s="244"/>
      <c r="F791" s="54" t="str">
        <f t="shared" si="190"/>
        <v>-</v>
      </c>
    </row>
    <row r="792" spans="1:6" ht="22.8" x14ac:dyDescent="0.2">
      <c r="A792" s="55" t="s">
        <v>1560</v>
      </c>
      <c r="B792" s="87" t="s">
        <v>1561</v>
      </c>
      <c r="C792" s="52" t="s">
        <v>1560</v>
      </c>
      <c r="D792" s="244"/>
      <c r="E792" s="244"/>
      <c r="F792" s="54" t="str">
        <f t="shared" si="190"/>
        <v>-</v>
      </c>
    </row>
    <row r="793" spans="1:6" ht="22.8"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2.8" x14ac:dyDescent="0.2">
      <c r="A797" s="55" t="s">
        <v>1570</v>
      </c>
      <c r="B797" s="87" t="s">
        <v>1571</v>
      </c>
      <c r="C797" s="52" t="s">
        <v>1570</v>
      </c>
      <c r="D797" s="244"/>
      <c r="E797" s="244"/>
      <c r="F797" s="54" t="str">
        <f t="shared" si="190"/>
        <v>-</v>
      </c>
    </row>
    <row r="798" spans="1:6" ht="22.8" x14ac:dyDescent="0.2">
      <c r="A798" s="55" t="s">
        <v>1572</v>
      </c>
      <c r="B798" s="87" t="s">
        <v>1573</v>
      </c>
      <c r="C798" s="52" t="s">
        <v>1572</v>
      </c>
      <c r="D798" s="244"/>
      <c r="E798" s="244"/>
      <c r="F798" s="54" t="str">
        <f t="shared" si="190"/>
        <v>-</v>
      </c>
    </row>
    <row r="799" spans="1:6" ht="22.8" x14ac:dyDescent="0.2">
      <c r="A799" s="55" t="s">
        <v>1574</v>
      </c>
      <c r="B799" s="87" t="s">
        <v>1575</v>
      </c>
      <c r="C799" s="52" t="s">
        <v>1574</v>
      </c>
      <c r="D799" s="244"/>
      <c r="E799" s="244"/>
      <c r="F799" s="54" t="str">
        <f t="shared" si="190"/>
        <v>-</v>
      </c>
    </row>
    <row r="800" spans="1:6" ht="22.8" x14ac:dyDescent="0.2">
      <c r="A800" s="55" t="s">
        <v>1576</v>
      </c>
      <c r="B800" s="87" t="s">
        <v>1577</v>
      </c>
      <c r="C800" s="52" t="s">
        <v>1576</v>
      </c>
      <c r="D800" s="244"/>
      <c r="E800" s="244"/>
      <c r="F800" s="54" t="str">
        <f t="shared" si="190"/>
        <v>-</v>
      </c>
    </row>
    <row r="801" spans="1:6" ht="22.8" x14ac:dyDescent="0.2">
      <c r="A801" s="55" t="s">
        <v>1578</v>
      </c>
      <c r="B801" s="87" t="s">
        <v>1579</v>
      </c>
      <c r="C801" s="52" t="s">
        <v>1578</v>
      </c>
      <c r="D801" s="244"/>
      <c r="E801" s="244"/>
      <c r="F801" s="54" t="str">
        <f t="shared" si="190"/>
        <v>-</v>
      </c>
    </row>
    <row r="802" spans="1:6" ht="22.8" x14ac:dyDescent="0.2">
      <c r="A802" s="55" t="s">
        <v>1580</v>
      </c>
      <c r="B802" s="87" t="s">
        <v>1581</v>
      </c>
      <c r="C802" s="52" t="s">
        <v>1580</v>
      </c>
      <c r="D802" s="244"/>
      <c r="E802" s="244"/>
      <c r="F802" s="54" t="str">
        <f t="shared" si="190"/>
        <v>-</v>
      </c>
    </row>
    <row r="803" spans="1:6" ht="12"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2.8" x14ac:dyDescent="0.2">
      <c r="A806" s="55" t="s">
        <v>1588</v>
      </c>
      <c r="B806" s="87" t="s">
        <v>1589</v>
      </c>
      <c r="C806" s="52" t="s">
        <v>1588</v>
      </c>
      <c r="D806" s="244"/>
      <c r="E806" s="244"/>
      <c r="F806" s="54" t="str">
        <f t="shared" si="190"/>
        <v>-</v>
      </c>
    </row>
    <row r="807" spans="1:6" ht="22.8"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2.8"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2.8" x14ac:dyDescent="0.2">
      <c r="A843" s="55" t="s">
        <v>1661</v>
      </c>
      <c r="B843" s="87" t="s">
        <v>1662</v>
      </c>
      <c r="C843" s="56" t="s">
        <v>1661</v>
      </c>
      <c r="D843" s="244"/>
      <c r="E843" s="244"/>
      <c r="F843" s="54" t="str">
        <f t="shared" si="190"/>
        <v>-</v>
      </c>
    </row>
    <row r="844" spans="1:6" ht="22.8"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2.8"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12" x14ac:dyDescent="0.2">
      <c r="A848" s="55">
        <v>81332</v>
      </c>
      <c r="B848" s="87" t="s">
        <v>1671</v>
      </c>
      <c r="C848" s="52" t="s">
        <v>1672</v>
      </c>
      <c r="D848" s="244"/>
      <c r="E848" s="244"/>
      <c r="F848" s="54" t="str">
        <f t="shared" si="190"/>
        <v>-</v>
      </c>
    </row>
    <row r="849" spans="1:6" ht="22.8"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2.8" x14ac:dyDescent="0.2">
      <c r="A852" s="55">
        <v>81532</v>
      </c>
      <c r="B852" s="234" t="s">
        <v>1679</v>
      </c>
      <c r="C852" s="52" t="s">
        <v>1680</v>
      </c>
      <c r="D852" s="244"/>
      <c r="E852" s="244"/>
      <c r="F852" s="54" t="str">
        <f t="shared" si="190"/>
        <v>-</v>
      </c>
    </row>
    <row r="853" spans="1:6" ht="22.8" x14ac:dyDescent="0.2">
      <c r="A853" s="55">
        <v>81542</v>
      </c>
      <c r="B853" s="234" t="s">
        <v>1681</v>
      </c>
      <c r="C853" s="52" t="s">
        <v>1682</v>
      </c>
      <c r="D853" s="244"/>
      <c r="E853" s="244"/>
      <c r="F853" s="54" t="str">
        <f t="shared" si="190"/>
        <v>-</v>
      </c>
    </row>
    <row r="854" spans="1:6" ht="22.8" x14ac:dyDescent="0.2">
      <c r="A854" s="55">
        <v>81552</v>
      </c>
      <c r="B854" s="87" t="s">
        <v>1683</v>
      </c>
      <c r="C854" s="52" t="s">
        <v>1684</v>
      </c>
      <c r="D854" s="244"/>
      <c r="E854" s="244"/>
      <c r="F854" s="54" t="str">
        <f t="shared" si="190"/>
        <v>-</v>
      </c>
    </row>
    <row r="855" spans="1:6" ht="22.8" x14ac:dyDescent="0.2">
      <c r="A855" s="55">
        <v>81631</v>
      </c>
      <c r="B855" s="234" t="s">
        <v>1685</v>
      </c>
      <c r="C855" s="52" t="s">
        <v>1686</v>
      </c>
      <c r="D855" s="244"/>
      <c r="E855" s="244"/>
      <c r="F855" s="54" t="str">
        <f t="shared" si="190"/>
        <v>-</v>
      </c>
    </row>
    <row r="856" spans="1:6" ht="22.8"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2.8" x14ac:dyDescent="0.2">
      <c r="A869" s="55">
        <v>81761</v>
      </c>
      <c r="B869" s="234" t="s">
        <v>1713</v>
      </c>
      <c r="C869" s="52" t="s">
        <v>1714</v>
      </c>
      <c r="D869" s="244"/>
      <c r="E869" s="244"/>
      <c r="F869" s="54" t="str">
        <f t="shared" si="190"/>
        <v>-</v>
      </c>
    </row>
    <row r="870" spans="1:6" ht="22.8" x14ac:dyDescent="0.2">
      <c r="A870" s="55">
        <v>81762</v>
      </c>
      <c r="B870" s="234" t="s">
        <v>1715</v>
      </c>
      <c r="C870" s="52" t="s">
        <v>1716</v>
      </c>
      <c r="D870" s="244"/>
      <c r="E870" s="244"/>
      <c r="F870" s="54" t="str">
        <f t="shared" si="190"/>
        <v>-</v>
      </c>
    </row>
    <row r="871" spans="1:6" ht="22.8" x14ac:dyDescent="0.2">
      <c r="A871" s="55">
        <v>81771</v>
      </c>
      <c r="B871" s="87" t="s">
        <v>1717</v>
      </c>
      <c r="C871" s="52" t="s">
        <v>1718</v>
      </c>
      <c r="D871" s="244"/>
      <c r="E871" s="244"/>
      <c r="F871" s="54" t="str">
        <f t="shared" si="190"/>
        <v>-</v>
      </c>
    </row>
    <row r="872" spans="1:6" ht="22.8"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12" x14ac:dyDescent="0.2">
      <c r="A882" s="55">
        <v>84242</v>
      </c>
      <c r="B882" s="87" t="s">
        <v>1739</v>
      </c>
      <c r="C882" s="52" t="s">
        <v>1740</v>
      </c>
      <c r="D882" s="244"/>
      <c r="E882" s="244"/>
      <c r="F882" s="54" t="str">
        <f t="shared" si="190"/>
        <v>-</v>
      </c>
    </row>
    <row r="883" spans="1:6" ht="12"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12" x14ac:dyDescent="0.2">
      <c r="A885" s="55">
        <v>84431</v>
      </c>
      <c r="B885" s="87" t="s">
        <v>1745</v>
      </c>
      <c r="C885" s="52" t="s">
        <v>1746</v>
      </c>
      <c r="D885" s="244"/>
      <c r="E885" s="244"/>
      <c r="F885" s="54" t="str">
        <f t="shared" si="190"/>
        <v>-</v>
      </c>
    </row>
    <row r="886" spans="1:6" ht="12" x14ac:dyDescent="0.2">
      <c r="A886" s="55">
        <v>84432</v>
      </c>
      <c r="B886" s="87" t="s">
        <v>1747</v>
      </c>
      <c r="C886" s="52" t="s">
        <v>1748</v>
      </c>
      <c r="D886" s="244"/>
      <c r="E886" s="244"/>
      <c r="F886" s="54" t="str">
        <f t="shared" si="190"/>
        <v>-</v>
      </c>
    </row>
    <row r="887" spans="1:6" ht="12" x14ac:dyDescent="0.2">
      <c r="A887" s="55" t="s">
        <v>1749</v>
      </c>
      <c r="B887" s="87" t="s">
        <v>1750</v>
      </c>
      <c r="C887" s="52" t="s">
        <v>1749</v>
      </c>
      <c r="D887" s="244"/>
      <c r="E887" s="244"/>
      <c r="F887" s="54" t="str">
        <f t="shared" si="190"/>
        <v>-</v>
      </c>
    </row>
    <row r="888" spans="1:6" ht="22.8" x14ac:dyDescent="0.2">
      <c r="A888" s="55">
        <v>84442</v>
      </c>
      <c r="B888" s="87" t="s">
        <v>1751</v>
      </c>
      <c r="C888" s="52" t="s">
        <v>1752</v>
      </c>
      <c r="D888" s="244"/>
      <c r="E888" s="244"/>
      <c r="F888" s="54" t="str">
        <f t="shared" si="190"/>
        <v>-</v>
      </c>
    </row>
    <row r="889" spans="1:6" ht="22.8" x14ac:dyDescent="0.2">
      <c r="A889" s="55">
        <v>84452</v>
      </c>
      <c r="B889" s="234" t="s">
        <v>1753</v>
      </c>
      <c r="C889" s="52" t="s">
        <v>1754</v>
      </c>
      <c r="D889" s="244"/>
      <c r="E889" s="244"/>
      <c r="F889" s="54" t="str">
        <f t="shared" si="190"/>
        <v>-</v>
      </c>
    </row>
    <row r="890" spans="1:6" ht="22.8"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2.8"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2.8" x14ac:dyDescent="0.2">
      <c r="A910" s="55">
        <v>84761</v>
      </c>
      <c r="B910" s="234" t="s">
        <v>1795</v>
      </c>
      <c r="C910" s="52" t="s">
        <v>1796</v>
      </c>
      <c r="D910" s="244"/>
      <c r="E910" s="244"/>
      <c r="F910" s="54" t="str">
        <f t="shared" si="190"/>
        <v>-</v>
      </c>
    </row>
    <row r="911" spans="1:6" ht="22.8" x14ac:dyDescent="0.2">
      <c r="A911" s="55">
        <v>84762</v>
      </c>
      <c r="B911" s="234" t="s">
        <v>1797</v>
      </c>
      <c r="C911" s="52" t="s">
        <v>1798</v>
      </c>
      <c r="D911" s="244"/>
      <c r="E911" s="244"/>
      <c r="F911" s="54" t="str">
        <f t="shared" si="190"/>
        <v>-</v>
      </c>
    </row>
    <row r="912" spans="1:6" ht="22.8" x14ac:dyDescent="0.2">
      <c r="A912" s="55" t="s">
        <v>1799</v>
      </c>
      <c r="B912" s="87" t="s">
        <v>1800</v>
      </c>
      <c r="C912" s="52" t="s">
        <v>1799</v>
      </c>
      <c r="D912" s="244"/>
      <c r="E912" s="244"/>
      <c r="F912" s="54" t="str">
        <f t="shared" si="190"/>
        <v>-</v>
      </c>
    </row>
    <row r="913" spans="1:6" ht="22.8"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2.8"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12"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12" x14ac:dyDescent="0.2">
      <c r="A921" s="55">
        <v>51532</v>
      </c>
      <c r="B921" s="87" t="s">
        <v>1817</v>
      </c>
      <c r="C921" s="52" t="s">
        <v>1818</v>
      </c>
      <c r="D921" s="244"/>
      <c r="E921" s="244"/>
      <c r="F921" s="54" t="str">
        <f t="shared" si="190"/>
        <v>-</v>
      </c>
    </row>
    <row r="922" spans="1:6" ht="22.8" x14ac:dyDescent="0.2">
      <c r="A922" s="55">
        <v>51542</v>
      </c>
      <c r="B922" s="87" t="s">
        <v>1819</v>
      </c>
      <c r="C922" s="52" t="s">
        <v>1820</v>
      </c>
      <c r="D922" s="244"/>
      <c r="E922" s="244"/>
      <c r="F922" s="54" t="str">
        <f t="shared" si="190"/>
        <v>-</v>
      </c>
    </row>
    <row r="923" spans="1:6" ht="22.8" x14ac:dyDescent="0.2">
      <c r="A923" s="55">
        <v>51552</v>
      </c>
      <c r="B923" s="234" t="s">
        <v>1821</v>
      </c>
      <c r="C923" s="52" t="s">
        <v>1822</v>
      </c>
      <c r="D923" s="244"/>
      <c r="E923" s="244"/>
      <c r="F923" s="54" t="str">
        <f t="shared" si="190"/>
        <v>-</v>
      </c>
    </row>
    <row r="924" spans="1:6" ht="12" x14ac:dyDescent="0.2">
      <c r="A924" s="55">
        <v>51631</v>
      </c>
      <c r="B924" s="87" t="s">
        <v>1823</v>
      </c>
      <c r="C924" s="52" t="s">
        <v>1824</v>
      </c>
      <c r="D924" s="244"/>
      <c r="E924" s="244"/>
      <c r="F924" s="54" t="str">
        <f t="shared" si="190"/>
        <v>-</v>
      </c>
    </row>
    <row r="925" spans="1:6" ht="12"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2.8" x14ac:dyDescent="0.2">
      <c r="A938" s="55">
        <v>51761</v>
      </c>
      <c r="B938" s="87" t="s">
        <v>1851</v>
      </c>
      <c r="C938" s="52" t="s">
        <v>1852</v>
      </c>
      <c r="D938" s="244"/>
      <c r="E938" s="244"/>
      <c r="F938" s="54" t="str">
        <f t="shared" si="190"/>
        <v>-</v>
      </c>
    </row>
    <row r="939" spans="1:6" ht="22.8" x14ac:dyDescent="0.2">
      <c r="A939" s="55">
        <v>51762</v>
      </c>
      <c r="B939" s="87" t="s">
        <v>1853</v>
      </c>
      <c r="C939" s="52" t="s">
        <v>1854</v>
      </c>
      <c r="D939" s="244"/>
      <c r="E939" s="244"/>
      <c r="F939" s="54" t="str">
        <f t="shared" si="190"/>
        <v>-</v>
      </c>
    </row>
    <row r="940" spans="1:6" ht="22.8" x14ac:dyDescent="0.2">
      <c r="A940" s="55">
        <v>51771</v>
      </c>
      <c r="B940" s="87" t="s">
        <v>1855</v>
      </c>
      <c r="C940" s="52" t="s">
        <v>1856</v>
      </c>
      <c r="D940" s="244"/>
      <c r="E940" s="244"/>
      <c r="F940" s="54" t="str">
        <f t="shared" si="190"/>
        <v>-</v>
      </c>
    </row>
    <row r="941" spans="1:6" ht="22.8" x14ac:dyDescent="0.2">
      <c r="A941" s="55">
        <v>51772</v>
      </c>
      <c r="B941" s="87" t="s">
        <v>1857</v>
      </c>
      <c r="C941" s="52" t="s">
        <v>1858</v>
      </c>
      <c r="D941" s="244"/>
      <c r="E941" s="244"/>
      <c r="F941" s="54" t="str">
        <f t="shared" si="190"/>
        <v>-</v>
      </c>
    </row>
    <row r="942" spans="1:6" ht="12" x14ac:dyDescent="0.2">
      <c r="A942" s="55">
        <v>54132</v>
      </c>
      <c r="B942" s="87" t="s">
        <v>1859</v>
      </c>
      <c r="C942" s="52" t="s">
        <v>1860</v>
      </c>
      <c r="D942" s="244"/>
      <c r="E942" s="244"/>
      <c r="F942" s="54" t="str">
        <f t="shared" si="190"/>
        <v>-</v>
      </c>
    </row>
    <row r="943" spans="1:6" ht="12"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12" x14ac:dyDescent="0.2">
      <c r="A945" s="55">
        <v>54162</v>
      </c>
      <c r="B945" s="87" t="s">
        <v>1865</v>
      </c>
      <c r="C945" s="52" t="s">
        <v>1866</v>
      </c>
      <c r="D945" s="244"/>
      <c r="E945" s="244"/>
      <c r="F945" s="54" t="str">
        <f t="shared" si="190"/>
        <v>-</v>
      </c>
    </row>
    <row r="946" spans="1:6" ht="22.8" x14ac:dyDescent="0.2">
      <c r="A946" s="55">
        <v>54221</v>
      </c>
      <c r="B946" s="234" t="s">
        <v>1867</v>
      </c>
      <c r="C946" s="52" t="s">
        <v>1868</v>
      </c>
      <c r="D946" s="244"/>
      <c r="E946" s="244"/>
      <c r="F946" s="54" t="str">
        <f t="shared" si="190"/>
        <v>-</v>
      </c>
    </row>
    <row r="947" spans="1:6" ht="22.8" x14ac:dyDescent="0.2">
      <c r="A947" s="55">
        <v>54222</v>
      </c>
      <c r="B947" s="234" t="s">
        <v>1869</v>
      </c>
      <c r="C947" s="52" t="s">
        <v>1870</v>
      </c>
      <c r="D947" s="244"/>
      <c r="E947" s="244"/>
      <c r="F947" s="54" t="str">
        <f t="shared" si="190"/>
        <v>-</v>
      </c>
    </row>
    <row r="948" spans="1:6" ht="12" x14ac:dyDescent="0.2">
      <c r="A948" s="55" t="s">
        <v>1871</v>
      </c>
      <c r="B948" s="87" t="s">
        <v>1872</v>
      </c>
      <c r="C948" s="52" t="s">
        <v>1871</v>
      </c>
      <c r="D948" s="244"/>
      <c r="E948" s="244"/>
      <c r="F948" s="54" t="str">
        <f t="shared" si="190"/>
        <v>-</v>
      </c>
    </row>
    <row r="949" spans="1:6" ht="22.8" x14ac:dyDescent="0.2">
      <c r="A949" s="55">
        <v>54232</v>
      </c>
      <c r="B949" s="234" t="s">
        <v>1873</v>
      </c>
      <c r="C949" s="52" t="s">
        <v>1874</v>
      </c>
      <c r="D949" s="244"/>
      <c r="E949" s="244"/>
      <c r="F949" s="54" t="str">
        <f t="shared" si="190"/>
        <v>-</v>
      </c>
    </row>
    <row r="950" spans="1:6" ht="22.8" x14ac:dyDescent="0.2">
      <c r="A950" s="55">
        <v>54242</v>
      </c>
      <c r="B950" s="87" t="s">
        <v>1875</v>
      </c>
      <c r="C950" s="52" t="s">
        <v>1876</v>
      </c>
      <c r="D950" s="244"/>
      <c r="E950" s="244"/>
      <c r="F950" s="54" t="str">
        <f t="shared" si="190"/>
        <v>-</v>
      </c>
    </row>
    <row r="951" spans="1:6" ht="22.8" x14ac:dyDescent="0.2">
      <c r="A951" s="55" t="s">
        <v>1877</v>
      </c>
      <c r="B951" s="87" t="s">
        <v>1878</v>
      </c>
      <c r="C951" s="52" t="s">
        <v>1877</v>
      </c>
      <c r="D951" s="244"/>
      <c r="E951" s="244"/>
      <c r="F951" s="54" t="str">
        <f t="shared" si="190"/>
        <v>-</v>
      </c>
    </row>
    <row r="952" spans="1:6" ht="22.8" x14ac:dyDescent="0.2">
      <c r="A952" s="55">
        <v>54312</v>
      </c>
      <c r="B952" s="234" t="s">
        <v>1879</v>
      </c>
      <c r="C952" s="52" t="s">
        <v>1880</v>
      </c>
      <c r="D952" s="244"/>
      <c r="E952" s="244"/>
      <c r="F952" s="54" t="str">
        <f t="shared" si="190"/>
        <v>-</v>
      </c>
    </row>
    <row r="953" spans="1:6" ht="22.8" x14ac:dyDescent="0.2">
      <c r="A953" s="55">
        <v>54431</v>
      </c>
      <c r="B953" s="87" t="s">
        <v>1881</v>
      </c>
      <c r="C953" s="52" t="s">
        <v>1882</v>
      </c>
      <c r="D953" s="244"/>
      <c r="E953" s="244"/>
      <c r="F953" s="54" t="str">
        <f t="shared" si="190"/>
        <v>-</v>
      </c>
    </row>
    <row r="954" spans="1:6" ht="22.8" x14ac:dyDescent="0.2">
      <c r="A954" s="55">
        <v>54432</v>
      </c>
      <c r="B954" s="87" t="s">
        <v>1883</v>
      </c>
      <c r="C954" s="52" t="s">
        <v>1884</v>
      </c>
      <c r="D954" s="244"/>
      <c r="E954" s="244"/>
      <c r="F954" s="54" t="str">
        <f t="shared" si="190"/>
        <v>-</v>
      </c>
    </row>
    <row r="955" spans="1:6" ht="22.8" x14ac:dyDescent="0.2">
      <c r="A955" s="55" t="s">
        <v>1885</v>
      </c>
      <c r="B955" s="87" t="s">
        <v>1886</v>
      </c>
      <c r="C955" s="52" t="s">
        <v>1885</v>
      </c>
      <c r="D955" s="244"/>
      <c r="E955" s="244"/>
      <c r="F955" s="54" t="str">
        <f t="shared" si="190"/>
        <v>-</v>
      </c>
    </row>
    <row r="956" spans="1:6" ht="22.8" x14ac:dyDescent="0.2">
      <c r="A956" s="55">
        <v>54442</v>
      </c>
      <c r="B956" s="87" t="s">
        <v>1887</v>
      </c>
      <c r="C956" s="52" t="s">
        <v>1888</v>
      </c>
      <c r="D956" s="244"/>
      <c r="E956" s="244"/>
      <c r="F956" s="54" t="str">
        <f t="shared" si="190"/>
        <v>-</v>
      </c>
    </row>
    <row r="957" spans="1:6" ht="22.8" x14ac:dyDescent="0.2">
      <c r="A957" s="55">
        <v>54452</v>
      </c>
      <c r="B957" s="87" t="s">
        <v>1889</v>
      </c>
      <c r="C957" s="52" t="s">
        <v>1890</v>
      </c>
      <c r="D957" s="244"/>
      <c r="E957" s="244"/>
      <c r="F957" s="54" t="str">
        <f t="shared" si="190"/>
        <v>-</v>
      </c>
    </row>
    <row r="958" spans="1:6" ht="22.8" x14ac:dyDescent="0.2">
      <c r="A958" s="55" t="s">
        <v>1891</v>
      </c>
      <c r="B958" s="87" t="s">
        <v>1892</v>
      </c>
      <c r="C958" s="52" t="s">
        <v>1891</v>
      </c>
      <c r="D958" s="244"/>
      <c r="E958" s="244"/>
      <c r="F958" s="54" t="str">
        <f t="shared" si="190"/>
        <v>-</v>
      </c>
    </row>
    <row r="959" spans="1:6" ht="12" x14ac:dyDescent="0.2">
      <c r="A959" s="55">
        <v>54461</v>
      </c>
      <c r="B959" s="87" t="s">
        <v>1893</v>
      </c>
      <c r="C959" s="52" t="s">
        <v>1894</v>
      </c>
      <c r="D959" s="244"/>
      <c r="E959" s="244"/>
      <c r="F959" s="54" t="str">
        <f t="shared" si="190"/>
        <v>-</v>
      </c>
    </row>
    <row r="960" spans="1:6" ht="12"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2.8" x14ac:dyDescent="0.2">
      <c r="A962" s="55">
        <v>54472</v>
      </c>
      <c r="B962" s="234" t="s">
        <v>1899</v>
      </c>
      <c r="C962" s="52" t="s">
        <v>1900</v>
      </c>
      <c r="D962" s="244"/>
      <c r="E962" s="244"/>
      <c r="F962" s="54" t="str">
        <f t="shared" si="190"/>
        <v>-</v>
      </c>
    </row>
    <row r="963" spans="1:6" ht="22.8" x14ac:dyDescent="0.2">
      <c r="A963" s="55">
        <v>54482</v>
      </c>
      <c r="B963" s="234" t="s">
        <v>1901</v>
      </c>
      <c r="C963" s="52" t="s">
        <v>1902</v>
      </c>
      <c r="D963" s="244"/>
      <c r="E963" s="244"/>
      <c r="F963" s="54" t="str">
        <f t="shared" si="190"/>
        <v>-</v>
      </c>
    </row>
    <row r="964" spans="1:6" ht="22.8" x14ac:dyDescent="0.2">
      <c r="A964" s="55" t="s">
        <v>1903</v>
      </c>
      <c r="B964" s="234" t="s">
        <v>1904</v>
      </c>
      <c r="C964" s="52" t="s">
        <v>1903</v>
      </c>
      <c r="D964" s="244"/>
      <c r="E964" s="244"/>
      <c r="F964" s="54" t="str">
        <f t="shared" si="190"/>
        <v>-</v>
      </c>
    </row>
    <row r="965" spans="1:6" ht="22.8"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2.8"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12" x14ac:dyDescent="0.2">
      <c r="A976" s="55">
        <v>54751</v>
      </c>
      <c r="B976" s="87" t="s">
        <v>1927</v>
      </c>
      <c r="C976" s="52" t="s">
        <v>1928</v>
      </c>
      <c r="D976" s="244"/>
      <c r="E976" s="244"/>
      <c r="F976" s="54" t="str">
        <f t="shared" si="190"/>
        <v>-</v>
      </c>
    </row>
    <row r="977" spans="1:6" ht="12" x14ac:dyDescent="0.2">
      <c r="A977" s="55">
        <v>54752</v>
      </c>
      <c r="B977" s="87" t="s">
        <v>1929</v>
      </c>
      <c r="C977" s="52" t="s">
        <v>1930</v>
      </c>
      <c r="D977" s="244"/>
      <c r="E977" s="244"/>
      <c r="F977" s="54" t="str">
        <f t="shared" si="190"/>
        <v>-</v>
      </c>
    </row>
    <row r="978" spans="1:6" ht="22.8" x14ac:dyDescent="0.2">
      <c r="A978" s="55">
        <v>54761</v>
      </c>
      <c r="B978" s="87" t="s">
        <v>1931</v>
      </c>
      <c r="C978" s="52" t="s">
        <v>1932</v>
      </c>
      <c r="D978" s="244"/>
      <c r="E978" s="244"/>
      <c r="F978" s="54" t="str">
        <f t="shared" si="190"/>
        <v>-</v>
      </c>
    </row>
    <row r="979" spans="1:6" ht="22.8" x14ac:dyDescent="0.2">
      <c r="A979" s="55">
        <v>54762</v>
      </c>
      <c r="B979" s="87" t="s">
        <v>1933</v>
      </c>
      <c r="C979" s="52" t="s">
        <v>1934</v>
      </c>
      <c r="D979" s="244"/>
      <c r="E979" s="244"/>
      <c r="F979" s="54" t="str">
        <f t="shared" si="190"/>
        <v>-</v>
      </c>
    </row>
    <row r="980" spans="1:6" ht="22.8" x14ac:dyDescent="0.2">
      <c r="A980" s="55">
        <v>54771</v>
      </c>
      <c r="B980" s="87" t="s">
        <v>1935</v>
      </c>
      <c r="C980" s="52" t="s">
        <v>1936</v>
      </c>
      <c r="D980" s="244"/>
      <c r="E980" s="244"/>
      <c r="F980" s="54" t="str">
        <f t="shared" ref="F980:F982" si="191">IF(D980&lt;&gt;0,IF(E980/D980&gt;=100,"&gt;&gt;100",E980/D980*100),"-")</f>
        <v>-</v>
      </c>
    </row>
    <row r="981" spans="1:6" ht="22.8" x14ac:dyDescent="0.2">
      <c r="A981" s="55">
        <v>54772</v>
      </c>
      <c r="B981" s="87" t="s">
        <v>1937</v>
      </c>
      <c r="C981" s="52" t="s">
        <v>1938</v>
      </c>
      <c r="D981" s="244"/>
      <c r="E981" s="244"/>
      <c r="F981" s="54" t="str">
        <f t="shared" si="191"/>
        <v>-</v>
      </c>
    </row>
    <row r="982" spans="1:6" ht="22.8" x14ac:dyDescent="0.2">
      <c r="A982" s="57">
        <v>55312</v>
      </c>
      <c r="B982" s="235" t="s">
        <v>1939</v>
      </c>
      <c r="C982" s="58" t="s">
        <v>1940</v>
      </c>
      <c r="D982" s="245"/>
      <c r="E982" s="245"/>
      <c r="F982" s="59" t="str">
        <f t="shared" si="191"/>
        <v>-</v>
      </c>
    </row>
    <row r="983" spans="1:6" ht="20.100000000000001" customHeight="1" x14ac:dyDescent="0.25">
      <c r="A983" s="350" t="s">
        <v>1941</v>
      </c>
      <c r="B983" s="351"/>
      <c r="C983" s="68"/>
      <c r="D983" s="75"/>
      <c r="E983" s="75"/>
      <c r="F983" s="76"/>
    </row>
    <row r="984" spans="1:6" ht="39" customHeight="1" x14ac:dyDescent="0.2">
      <c r="A984" s="202" t="s">
        <v>1942</v>
      </c>
      <c r="B984" s="198" t="s">
        <v>41</v>
      </c>
      <c r="C984" s="222" t="s">
        <v>42</v>
      </c>
      <c r="D984" s="67" t="s">
        <v>1943</v>
      </c>
      <c r="E984" s="69" t="s">
        <v>1944</v>
      </c>
      <c r="F984" s="67" t="s">
        <v>52</v>
      </c>
    </row>
    <row r="985" spans="1:6" ht="24" x14ac:dyDescent="0.2">
      <c r="A985" s="70" t="s">
        <v>1945</v>
      </c>
      <c r="B985" s="192" t="s">
        <v>1946</v>
      </c>
      <c r="C985" s="71" t="s">
        <v>1947</v>
      </c>
      <c r="D985" s="246"/>
      <c r="E985" s="246"/>
      <c r="F985" s="65" t="str">
        <f t="shared" ref="F985:F992" si="192">IF(D985&lt;&gt;0,IF(E985/D985&gt;=100,"&gt;&gt;100",E985/D985*100),"-")</f>
        <v>-</v>
      </c>
    </row>
    <row r="986" spans="1:6" ht="12" x14ac:dyDescent="0.2">
      <c r="A986" s="55" t="s">
        <v>1948</v>
      </c>
      <c r="B986" s="87" t="s">
        <v>1949</v>
      </c>
      <c r="C986" s="52" t="s">
        <v>1948</v>
      </c>
      <c r="D986" s="247"/>
      <c r="E986" s="247"/>
      <c r="F986" s="54" t="str">
        <f t="shared" si="192"/>
        <v>-</v>
      </c>
    </row>
    <row r="987" spans="1:6" ht="22.8" x14ac:dyDescent="0.2">
      <c r="A987" s="55" t="s">
        <v>1950</v>
      </c>
      <c r="B987" s="87" t="s">
        <v>1951</v>
      </c>
      <c r="C987" s="52" t="s">
        <v>1950</v>
      </c>
      <c r="D987" s="247"/>
      <c r="E987" s="247"/>
      <c r="F987" s="54" t="str">
        <f t="shared" si="192"/>
        <v>-</v>
      </c>
    </row>
    <row r="988" spans="1:6" ht="22.8"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2.8"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05" workbookViewId="0">
      <selection activeCell="E288" sqref="E288"/>
    </sheetView>
  </sheetViews>
  <sheetFormatPr defaultColWidth="14.44140625" defaultRowHeight="15" customHeight="1" x14ac:dyDescent="0.2"/>
  <cols>
    <col min="1" max="1" width="12.6640625" style="219" customWidth="1"/>
    <col min="2" max="2" width="60.6640625" style="239" customWidth="1"/>
    <col min="3" max="3" width="12.6640625" style="219" customWidth="1"/>
    <col min="4" max="5" width="14.6640625" style="91" customWidth="1"/>
    <col min="6" max="6" width="8.6640625" style="91" customWidth="1"/>
    <col min="7" max="24" width="8" style="90" customWidth="1"/>
    <col min="25" max="29" width="14.44140625" style="90" customWidth="1"/>
    <col min="30" max="16384" width="14.44140625" style="90"/>
  </cols>
  <sheetData>
    <row r="1" spans="1:25" ht="15" customHeight="1" x14ac:dyDescent="0.2">
      <c r="A1" s="298"/>
      <c r="B1" s="299"/>
      <c r="C1" s="298"/>
      <c r="D1" s="300"/>
      <c r="E1" s="300"/>
      <c r="F1" s="300"/>
    </row>
    <row r="2" spans="1:25" ht="50.1" customHeight="1" x14ac:dyDescent="0.3">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5">
      <c r="A3" s="301" t="s">
        <v>49</v>
      </c>
      <c r="B3" s="302" t="s">
        <v>41</v>
      </c>
      <c r="C3" s="303" t="s">
        <v>42</v>
      </c>
      <c r="D3" s="304" t="s">
        <v>1963</v>
      </c>
      <c r="E3" s="302" t="s">
        <v>1964</v>
      </c>
      <c r="F3" s="305" t="s">
        <v>52</v>
      </c>
    </row>
    <row r="4" spans="1:25" s="226" customFormat="1" ht="12" customHeight="1" x14ac:dyDescent="0.25">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5">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49825657</v>
      </c>
      <c r="E6" s="231">
        <f t="shared" si="0"/>
        <v>49813177.540000007</v>
      </c>
      <c r="F6" s="232">
        <f t="shared" ref="F6:F260" si="1">IF(D6&gt;0,IF(E6/D6&gt;=100,"&gt;&gt;100",E6/D6*100),"-")</f>
        <v>99.974953747223054</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37580012</v>
      </c>
      <c r="E7" s="106">
        <f t="shared" si="2"/>
        <v>39916887.340000004</v>
      </c>
      <c r="F7" s="95">
        <f t="shared" si="1"/>
        <v>106.21839966416191</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4166548</v>
      </c>
      <c r="E8" s="106">
        <f>E9+E10-E11</f>
        <v>4136752.8600000003</v>
      </c>
      <c r="F8" s="95">
        <f t="shared" si="1"/>
        <v>99.284896273845888</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4096000</v>
      </c>
      <c r="E9" s="249">
        <v>4096000</v>
      </c>
      <c r="F9" s="95">
        <f t="shared" si="1"/>
        <v>100</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v>655470</v>
      </c>
      <c r="E10" s="249">
        <v>655470.23</v>
      </c>
      <c r="F10" s="95">
        <f t="shared" si="1"/>
        <v>100.00003508932522</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v>584922</v>
      </c>
      <c r="E11" s="249">
        <v>614717.37</v>
      </c>
      <c r="F11" s="95">
        <f t="shared" si="1"/>
        <v>105.09390482833609</v>
      </c>
      <c r="G11" s="89"/>
      <c r="H11" s="89"/>
      <c r="I11" s="89"/>
      <c r="J11" s="89"/>
      <c r="K11" s="89"/>
      <c r="L11" s="89"/>
      <c r="M11" s="89"/>
      <c r="N11" s="89"/>
      <c r="O11" s="89"/>
      <c r="P11" s="89"/>
      <c r="Q11" s="89"/>
      <c r="R11" s="89"/>
      <c r="S11" s="89"/>
      <c r="T11" s="89"/>
      <c r="U11" s="89"/>
      <c r="V11" s="89"/>
      <c r="W11" s="89"/>
      <c r="X11" s="89"/>
    </row>
    <row r="12" spans="1:25" ht="22.8" x14ac:dyDescent="0.2">
      <c r="A12" s="93" t="s">
        <v>1978</v>
      </c>
      <c r="B12" s="88" t="s">
        <v>1979</v>
      </c>
      <c r="C12" s="94" t="s">
        <v>1978</v>
      </c>
      <c r="D12" s="106">
        <f t="shared" ref="D12:E12" si="3">D13+D19+D29+D35+D41+D45</f>
        <v>8493367</v>
      </c>
      <c r="E12" s="106">
        <f t="shared" si="3"/>
        <v>8882568.3499999978</v>
      </c>
      <c r="F12" s="95">
        <f t="shared" si="1"/>
        <v>104.5824153130319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6247058</v>
      </c>
      <c r="E13" s="106">
        <f t="shared" si="4"/>
        <v>6149603.2999999998</v>
      </c>
      <c r="F13" s="95">
        <f t="shared" si="1"/>
        <v>98.439990472315117</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7796353</v>
      </c>
      <c r="E15" s="249">
        <v>7796352.79</v>
      </c>
      <c r="F15" s="95">
        <f t="shared" si="1"/>
        <v>99.999997306432903</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1549295</v>
      </c>
      <c r="E18" s="249">
        <v>1646749.49</v>
      </c>
      <c r="F18" s="95">
        <f t="shared" si="1"/>
        <v>106.29024749966919</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2240859</v>
      </c>
      <c r="E19" s="106">
        <f t="shared" si="5"/>
        <v>2732965.0499999989</v>
      </c>
      <c r="F19" s="95">
        <f t="shared" si="1"/>
        <v>121.96059859187922</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2277501</v>
      </c>
      <c r="E20" s="249">
        <v>2297095.9900000002</v>
      </c>
      <c r="F20" s="95">
        <f t="shared" si="1"/>
        <v>100.86037239939742</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44448</v>
      </c>
      <c r="E21" s="249">
        <v>39824.93</v>
      </c>
      <c r="F21" s="95">
        <f t="shared" si="1"/>
        <v>89.598924586033107</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477386</v>
      </c>
      <c r="E22" s="249">
        <v>569269.86</v>
      </c>
      <c r="F22" s="95">
        <f t="shared" si="1"/>
        <v>119.24728835784879</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v>9653971</v>
      </c>
      <c r="E23" s="249">
        <v>10262639.939999999</v>
      </c>
      <c r="F23" s="95">
        <f t="shared" si="1"/>
        <v>106.30485569098975</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95128</v>
      </c>
      <c r="E24" s="249">
        <v>95127.73</v>
      </c>
      <c r="F24" s="95">
        <f t="shared" si="1"/>
        <v>99.999716171894704</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39242</v>
      </c>
      <c r="E26" s="249">
        <v>39241.86</v>
      </c>
      <c r="F26" s="95">
        <f t="shared" si="1"/>
        <v>99.999643239386373</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10346817</v>
      </c>
      <c r="E28" s="249">
        <v>10570235.26</v>
      </c>
      <c r="F28" s="95">
        <f t="shared" si="1"/>
        <v>102.15929459272355</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v>980713</v>
      </c>
      <c r="E30" s="249">
        <v>980713.34</v>
      </c>
      <c r="F30" s="95">
        <f t="shared" si="1"/>
        <v>100.00003466865432</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v>980713</v>
      </c>
      <c r="E34" s="249">
        <v>980713.34</v>
      </c>
      <c r="F34" s="95">
        <f t="shared" si="1"/>
        <v>100.00003466865432</v>
      </c>
      <c r="G34" s="89"/>
      <c r="H34" s="89"/>
      <c r="I34" s="89"/>
      <c r="J34" s="89"/>
      <c r="K34" s="89"/>
      <c r="L34" s="89"/>
      <c r="M34" s="89"/>
      <c r="N34" s="89"/>
      <c r="O34" s="89"/>
      <c r="P34" s="89"/>
      <c r="Q34" s="89"/>
      <c r="R34" s="89"/>
      <c r="S34" s="89"/>
      <c r="T34" s="89"/>
      <c r="U34" s="89"/>
      <c r="V34" s="89"/>
      <c r="W34" s="89"/>
      <c r="X34" s="89"/>
    </row>
    <row r="35" spans="1:24" ht="12" x14ac:dyDescent="0.2">
      <c r="A35" s="96" t="s">
        <v>2010</v>
      </c>
      <c r="B35" s="88" t="s">
        <v>2011</v>
      </c>
      <c r="C35" s="94" t="s">
        <v>2010</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5450</v>
      </c>
      <c r="E45" s="106">
        <f t="shared" si="9"/>
        <v>0</v>
      </c>
      <c r="F45" s="95">
        <f t="shared" si="1"/>
        <v>0</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456093</v>
      </c>
      <c r="E47" s="249">
        <v>421610.65</v>
      </c>
      <c r="F47" s="95">
        <f t="shared" si="1"/>
        <v>92.439623059332206</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450643</v>
      </c>
      <c r="E50" s="249">
        <v>421610.65</v>
      </c>
      <c r="F50" s="95">
        <f t="shared" si="1"/>
        <v>93.557572180195862</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253184</v>
      </c>
      <c r="E54" s="249">
        <v>265423.03000000003</v>
      </c>
      <c r="F54" s="95">
        <f t="shared" si="1"/>
        <v>104.83404559529829</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253184</v>
      </c>
      <c r="E55" s="249">
        <v>265423.03000000003</v>
      </c>
      <c r="F55" s="95">
        <f t="shared" si="1"/>
        <v>104.83404559529829</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20692566</v>
      </c>
      <c r="E56" s="106">
        <f t="shared" si="11"/>
        <v>23670023.68</v>
      </c>
      <c r="F56" s="95">
        <f t="shared" si="1"/>
        <v>114.38902106196012</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v>20692566</v>
      </c>
      <c r="E57" s="249">
        <v>23670023.68</v>
      </c>
      <c r="F57" s="95">
        <f t="shared" si="1"/>
        <v>114.38902106196012</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4227531</v>
      </c>
      <c r="E63" s="106">
        <f t="shared" si="12"/>
        <v>3227542.45</v>
      </c>
      <c r="F63" s="95">
        <f t="shared" si="1"/>
        <v>76.345802076909678</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v>4227531</v>
      </c>
      <c r="E64" s="249">
        <v>3227542.45</v>
      </c>
      <c r="F64" s="95">
        <f t="shared" si="1"/>
        <v>76.345802076909678</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12245645</v>
      </c>
      <c r="E68" s="106">
        <f t="shared" si="13"/>
        <v>9896290.1999999993</v>
      </c>
      <c r="F68" s="95">
        <f t="shared" si="1"/>
        <v>80.814772925395104</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2373953</v>
      </c>
      <c r="E69" s="106">
        <f t="shared" si="14"/>
        <v>2291854.89</v>
      </c>
      <c r="F69" s="95">
        <f t="shared" si="1"/>
        <v>96.541712915125117</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2373953</v>
      </c>
      <c r="E70" s="106">
        <f t="shared" si="15"/>
        <v>2290758.62</v>
      </c>
      <c r="F70" s="95">
        <f t="shared" si="1"/>
        <v>96.495533820593764</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2373953</v>
      </c>
      <c r="E72" s="249">
        <v>2290758.62</v>
      </c>
      <c r="F72" s="95">
        <f t="shared" si="1"/>
        <v>96.495533820593764</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v>1096.27</v>
      </c>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2.8" x14ac:dyDescent="0.2">
      <c r="A78" s="93" t="s">
        <v>2087</v>
      </c>
      <c r="B78" s="88" t="s">
        <v>2088</v>
      </c>
      <c r="C78" s="94" t="s">
        <v>2087</v>
      </c>
      <c r="D78" s="106">
        <f>D79+SUM(D82:D84)-D85+D86</f>
        <v>10548</v>
      </c>
      <c r="E78" s="106">
        <f>E79+SUM(E82:E84)-E85+E86</f>
        <v>86774.25</v>
      </c>
      <c r="F78" s="95">
        <f t="shared" si="1"/>
        <v>822.66069397042099</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v>73491.240000000005</v>
      </c>
      <c r="F84" s="95" t="str">
        <f t="shared" si="1"/>
        <v>-</v>
      </c>
      <c r="G84" s="89"/>
      <c r="H84" s="89"/>
      <c r="I84" s="89"/>
      <c r="J84" s="89"/>
      <c r="K84" s="89"/>
      <c r="L84" s="89"/>
      <c r="M84" s="89"/>
      <c r="N84" s="89"/>
      <c r="O84" s="89"/>
      <c r="P84" s="89"/>
      <c r="Q84" s="89"/>
      <c r="R84" s="89"/>
      <c r="S84" s="89"/>
      <c r="T84" s="89"/>
      <c r="U84" s="89"/>
      <c r="V84" s="89"/>
      <c r="W84" s="89"/>
      <c r="X84" s="89"/>
    </row>
    <row r="85" spans="1:24" ht="12"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10548</v>
      </c>
      <c r="E86" s="249">
        <v>13283.01</v>
      </c>
      <c r="F86" s="95">
        <f t="shared" si="1"/>
        <v>125.92918088737201</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4.200000000000003"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2.8"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2.8"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12"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2.8"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9861144</v>
      </c>
      <c r="E146" s="106">
        <f t="shared" si="26"/>
        <v>5921644.9400000004</v>
      </c>
      <c r="F146" s="95">
        <f t="shared" si="1"/>
        <v>60.050283618209008</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2.8" x14ac:dyDescent="0.2">
      <c r="A149" s="93" t="s">
        <v>2215</v>
      </c>
      <c r="B149" s="88" t="s">
        <v>2216</v>
      </c>
      <c r="C149" s="94" t="s">
        <v>2215</v>
      </c>
      <c r="D149" s="106">
        <f t="shared" ref="D149:E149" si="27">SUM(D150:D157)</f>
        <v>611965</v>
      </c>
      <c r="E149" s="106">
        <f t="shared" si="27"/>
        <v>611965</v>
      </c>
      <c r="F149" s="95">
        <f t="shared" si="1"/>
        <v>100</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2.8"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2.8"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2" x14ac:dyDescent="0.2">
      <c r="A157" s="93" t="s">
        <v>2231</v>
      </c>
      <c r="B157" s="88" t="s">
        <v>2232</v>
      </c>
      <c r="C157" s="94" t="s">
        <v>2231</v>
      </c>
      <c r="D157" s="249">
        <v>611965</v>
      </c>
      <c r="E157" s="249">
        <v>611965</v>
      </c>
      <c r="F157" s="95">
        <f t="shared" si="1"/>
        <v>100</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2.8" x14ac:dyDescent="0.2">
      <c r="A159" s="93" t="s">
        <v>2235</v>
      </c>
      <c r="B159" s="233" t="s">
        <v>2236</v>
      </c>
      <c r="C159" s="94" t="s">
        <v>2235</v>
      </c>
      <c r="D159" s="249">
        <v>92579</v>
      </c>
      <c r="E159" s="249">
        <v>228332.73</v>
      </c>
      <c r="F159" s="95">
        <f t="shared" si="1"/>
        <v>246.63555449940051</v>
      </c>
      <c r="G159" s="89"/>
      <c r="H159" s="89"/>
      <c r="I159" s="89"/>
      <c r="J159" s="89"/>
      <c r="K159" s="89"/>
      <c r="L159" s="89"/>
      <c r="M159" s="89"/>
      <c r="N159" s="89"/>
      <c r="O159" s="89"/>
      <c r="P159" s="89"/>
      <c r="Q159" s="89"/>
      <c r="R159" s="89"/>
      <c r="S159" s="89"/>
      <c r="T159" s="89"/>
      <c r="U159" s="89"/>
      <c r="V159" s="89"/>
      <c r="W159" s="89"/>
      <c r="X159" s="89"/>
    </row>
    <row r="160" spans="1:24" ht="22.8" x14ac:dyDescent="0.2">
      <c r="A160" s="93" t="s">
        <v>2237</v>
      </c>
      <c r="B160" s="88" t="s">
        <v>2238</v>
      </c>
      <c r="C160" s="94" t="s">
        <v>2237</v>
      </c>
      <c r="D160" s="249">
        <v>2831215</v>
      </c>
      <c r="E160" s="249">
        <v>2071415.78</v>
      </c>
      <c r="F160" s="95">
        <f t="shared" si="1"/>
        <v>73.163492705428595</v>
      </c>
      <c r="G160" s="89"/>
      <c r="H160" s="89"/>
      <c r="I160" s="89"/>
      <c r="J160" s="89"/>
      <c r="K160" s="89"/>
      <c r="L160" s="89"/>
      <c r="M160" s="89"/>
      <c r="N160" s="89"/>
      <c r="O160" s="89"/>
      <c r="P160" s="89"/>
      <c r="Q160" s="89"/>
      <c r="R160" s="89"/>
      <c r="S160" s="89"/>
      <c r="T160" s="89"/>
      <c r="U160" s="89"/>
      <c r="V160" s="89"/>
      <c r="W160" s="89"/>
      <c r="X160" s="89"/>
    </row>
    <row r="161" spans="1:24" ht="22.8" x14ac:dyDescent="0.2">
      <c r="A161" s="93" t="s">
        <v>2239</v>
      </c>
      <c r="B161" s="88" t="s">
        <v>2240</v>
      </c>
      <c r="C161" s="94" t="s">
        <v>2239</v>
      </c>
      <c r="D161" s="249">
        <v>5874935</v>
      </c>
      <c r="E161" s="249">
        <v>2600806.1800000002</v>
      </c>
      <c r="F161" s="95">
        <f t="shared" si="1"/>
        <v>44.26953115225956</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v>544377</v>
      </c>
      <c r="E162" s="249">
        <v>513176.94</v>
      </c>
      <c r="F162" s="95">
        <f t="shared" si="1"/>
        <v>94.268666751166933</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93927</v>
      </c>
      <c r="E163" s="249">
        <v>104051.69</v>
      </c>
      <c r="F163" s="95">
        <f t="shared" si="1"/>
        <v>110.77931798098524</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0</v>
      </c>
      <c r="E170" s="106">
        <f t="shared" si="29"/>
        <v>1596016.12</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v>1596016.12</v>
      </c>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5">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49825657</v>
      </c>
      <c r="E175" s="106">
        <f t="shared" si="30"/>
        <v>49813177.539999999</v>
      </c>
      <c r="F175" s="95">
        <f t="shared" si="1"/>
        <v>99.97495374722304</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11343001</v>
      </c>
      <c r="E176" s="106">
        <f t="shared" si="31"/>
        <v>10001855.5</v>
      </c>
      <c r="F176" s="95">
        <f t="shared" si="1"/>
        <v>88.176449071987207</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11233018</v>
      </c>
      <c r="E177" s="106">
        <f t="shared" si="32"/>
        <v>9610160.3800000008</v>
      </c>
      <c r="F177" s="95">
        <f t="shared" si="1"/>
        <v>85.55279071038612</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1172999</v>
      </c>
      <c r="E178" s="249">
        <v>1284061.1599999999</v>
      </c>
      <c r="F178" s="95">
        <f t="shared" si="1"/>
        <v>109.46822290556086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10014010</v>
      </c>
      <c r="E179" s="249">
        <v>8293844.3499999996</v>
      </c>
      <c r="F179" s="95">
        <f t="shared" si="1"/>
        <v>82.822409304564303</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4990</v>
      </c>
      <c r="E180" s="106">
        <f t="shared" si="33"/>
        <v>4870.21</v>
      </c>
      <c r="F180" s="95">
        <f t="shared" si="1"/>
        <v>97.5993987975952</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4990</v>
      </c>
      <c r="E183" s="249">
        <v>4870.21</v>
      </c>
      <c r="F183" s="95">
        <f t="shared" si="1"/>
        <v>97.5993987975952</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2.8"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41019</v>
      </c>
      <c r="E188" s="249">
        <v>27384.66</v>
      </c>
      <c r="F188" s="95">
        <f t="shared" si="1"/>
        <v>66.760915673224602</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109983</v>
      </c>
      <c r="E189" s="249">
        <v>391695.12</v>
      </c>
      <c r="F189" s="95">
        <f t="shared" si="1"/>
        <v>356.14151277924771</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2.8"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2.8"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200000000000003"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2.8"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2"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2.8"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2.8"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38482656</v>
      </c>
      <c r="E237" s="106">
        <f t="shared" si="41"/>
        <v>39811322.039999999</v>
      </c>
      <c r="F237" s="95">
        <f t="shared" si="1"/>
        <v>103.45263601348098</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33196877</v>
      </c>
      <c r="E238" s="106">
        <f t="shared" si="42"/>
        <v>36530225.68</v>
      </c>
      <c r="F238" s="95">
        <f t="shared" si="1"/>
        <v>110.04115140107909</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33306540</v>
      </c>
      <c r="E239" s="106">
        <f t="shared" si="43"/>
        <v>36639888.280000001</v>
      </c>
      <c r="F239" s="95">
        <f t="shared" si="1"/>
        <v>110.00808934221327</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33306540</v>
      </c>
      <c r="E241" s="249">
        <v>36639888.280000001</v>
      </c>
      <c r="F241" s="95">
        <f t="shared" si="1"/>
        <v>110.00808934221327</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109663</v>
      </c>
      <c r="E242" s="106">
        <f t="shared" si="44"/>
        <v>109662.6</v>
      </c>
      <c r="F242" s="95">
        <f t="shared" si="1"/>
        <v>99.999635246163251</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v>109663</v>
      </c>
      <c r="E244" s="249">
        <v>109662.6</v>
      </c>
      <c r="F244" s="95">
        <f t="shared" si="1"/>
        <v>99.999635246163251</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-4654011</v>
      </c>
      <c r="E245" s="106">
        <f t="shared" si="45"/>
        <v>-2996839.29</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4654011</v>
      </c>
      <c r="E250" s="106">
        <f t="shared" si="47"/>
        <v>2996839.29</v>
      </c>
      <c r="F250" s="95">
        <f t="shared" si="1"/>
        <v>64.392612952569309</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4654011</v>
      </c>
      <c r="E252" s="249">
        <v>2996839.29</v>
      </c>
      <c r="F252" s="95">
        <f t="shared" si="1"/>
        <v>64.392612952569309</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9939790</v>
      </c>
      <c r="E255" s="249">
        <v>6277935.6500000004</v>
      </c>
      <c r="F255" s="95">
        <f t="shared" si="1"/>
        <v>63.159640696634447</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129411</v>
      </c>
      <c r="E259" s="106">
        <f t="shared" si="49"/>
        <v>139398.99</v>
      </c>
      <c r="F259" s="95">
        <f t="shared" si="1"/>
        <v>107.71803787931474</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129411</v>
      </c>
      <c r="E260" s="250">
        <v>139398.99</v>
      </c>
      <c r="F260" s="99">
        <f t="shared" si="1"/>
        <v>107.71803787931474</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5">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8446883</v>
      </c>
      <c r="E264" s="249">
        <v>4734066.6900000004</v>
      </c>
      <c r="F264" s="95">
        <f t="shared" si="50"/>
        <v>56.045131559179886</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1508188</v>
      </c>
      <c r="E265" s="249">
        <v>1291629.94</v>
      </c>
      <c r="F265" s="95">
        <f t="shared" si="50"/>
        <v>85.641176033757063</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2"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2.8"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2.8"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2.8"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2.8"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2.8"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2.8"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2.8"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2.8"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2.8"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2.8"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2.8"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2.8"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2"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11233018</v>
      </c>
      <c r="E287" s="249">
        <v>7434742</v>
      </c>
      <c r="F287" s="95">
        <f t="shared" si="50"/>
        <v>66.186504819986936</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c r="E288" s="249">
        <v>2175418.38</v>
      </c>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109983</v>
      </c>
      <c r="E289" s="249">
        <v>391695.12</v>
      </c>
      <c r="F289" s="95">
        <f t="shared" si="50"/>
        <v>356.14151277924771</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2"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2"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2.8"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2.8"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2.8"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2.8"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2.8"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2.8"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2.8"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24" workbookViewId="0">
      <selection activeCell="D121" sqref="D121"/>
    </sheetView>
  </sheetViews>
  <sheetFormatPr defaultColWidth="14.44140625" defaultRowHeight="15" customHeight="1" x14ac:dyDescent="0.2"/>
  <cols>
    <col min="1" max="1" width="12.6640625" style="191" customWidth="1"/>
    <col min="2" max="2" width="60.6640625" style="215" customWidth="1"/>
    <col min="3" max="3" width="12.6640625" style="191" customWidth="1"/>
    <col min="4" max="5" width="14.6640625" style="72" customWidth="1"/>
    <col min="6" max="6" width="8.6640625" style="66" customWidth="1"/>
    <col min="7" max="25" width="8" style="66" customWidth="1"/>
    <col min="26" max="30" width="14.44140625" style="66" customWidth="1"/>
    <col min="31" max="16384" width="14.44140625" style="66"/>
  </cols>
  <sheetData>
    <row r="1" spans="1:25" ht="15" customHeight="1" x14ac:dyDescent="0.2">
      <c r="A1" s="293"/>
      <c r="B1" s="294"/>
      <c r="C1" s="293"/>
      <c r="D1" s="295"/>
      <c r="E1" s="295"/>
      <c r="F1" s="296"/>
    </row>
    <row r="2" spans="1:25" ht="50.1" customHeight="1" x14ac:dyDescent="0.3">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5">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2.8" x14ac:dyDescent="0.25">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5">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5">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2681</v>
      </c>
      <c r="B89" s="87" t="s">
        <v>2682</v>
      </c>
      <c r="C89" s="185" t="s">
        <v>2681</v>
      </c>
      <c r="D89" s="83">
        <f t="shared" ref="D89:E89" si="17">D90+D94+D99+D104+D105+D106</f>
        <v>39483711</v>
      </c>
      <c r="E89" s="83">
        <f t="shared" si="17"/>
        <v>32405498.27</v>
      </c>
      <c r="F89" s="65">
        <f t="shared" si="1"/>
        <v>82.073081403113306</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2710</v>
      </c>
      <c r="B104" s="87" t="s">
        <v>2711</v>
      </c>
      <c r="C104" s="185" t="s">
        <v>2710</v>
      </c>
      <c r="D104" s="251">
        <v>39483711</v>
      </c>
      <c r="E104" s="251">
        <v>32405498.27</v>
      </c>
      <c r="F104" s="65">
        <f t="shared" si="1"/>
        <v>82.073081403113306</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2.8" x14ac:dyDescent="0.25">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2783</v>
      </c>
      <c r="C141" s="186" t="s">
        <v>2784</v>
      </c>
      <c r="D141" s="108">
        <f t="shared" ref="D141:E141" si="28">D5+D22+D28+D35+D75+D82+D89+D107+D114+D129</f>
        <v>39483711</v>
      </c>
      <c r="E141" s="108">
        <f t="shared" si="28"/>
        <v>32405498.27</v>
      </c>
      <c r="F141" s="84">
        <f t="shared" si="1"/>
        <v>82.073081403113306</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5" sqref="E25"/>
    </sheetView>
  </sheetViews>
  <sheetFormatPr defaultColWidth="14.44140625" defaultRowHeight="15" customHeight="1" x14ac:dyDescent="0.25"/>
  <cols>
    <col min="1" max="1" width="12.6640625" style="197" customWidth="1"/>
    <col min="2" max="2" width="60.6640625" style="201" customWidth="1"/>
    <col min="3" max="3" width="12.6640625" style="197" customWidth="1"/>
    <col min="4" max="5" width="14.6640625" customWidth="1"/>
    <col min="6" max="22" width="8" customWidth="1"/>
  </cols>
  <sheetData>
    <row r="1" spans="1:25" ht="15" customHeight="1" x14ac:dyDescent="0.25">
      <c r="A1" s="280"/>
      <c r="B1" s="281"/>
      <c r="C1" s="280"/>
      <c r="D1" s="282"/>
      <c r="E1" s="282"/>
    </row>
    <row r="2" spans="1:25" ht="50.1" customHeight="1" x14ac:dyDescent="0.25">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5">
      <c r="A3" s="283" t="s">
        <v>1942</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5">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2788</v>
      </c>
      <c r="B5" s="111" t="s">
        <v>2789</v>
      </c>
      <c r="C5" s="112" t="s">
        <v>2788</v>
      </c>
      <c r="D5" s="81">
        <f t="shared" ref="D5:E5" si="0">D6+D22</f>
        <v>0</v>
      </c>
      <c r="E5" s="109">
        <f t="shared" si="0"/>
        <v>541685.43999999994</v>
      </c>
      <c r="F5" s="37"/>
      <c r="G5" s="37"/>
      <c r="H5" s="37"/>
      <c r="I5" s="37"/>
      <c r="J5" s="37"/>
      <c r="K5" s="37"/>
      <c r="L5" s="37"/>
      <c r="M5" s="37"/>
      <c r="N5" s="37"/>
      <c r="O5" s="37"/>
      <c r="P5" s="37"/>
      <c r="Q5" s="37"/>
      <c r="R5" s="37"/>
      <c r="S5" s="37"/>
      <c r="T5" s="37"/>
      <c r="U5" s="37"/>
      <c r="V5" s="37"/>
    </row>
    <row r="6" spans="1:25" ht="13.5" customHeight="1" x14ac:dyDescent="0.25">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13.2" x14ac:dyDescent="0.25">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5">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5">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13.2" x14ac:dyDescent="0.25">
      <c r="A14" s="211" t="s">
        <v>605</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5">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2.8" x14ac:dyDescent="0.25">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2820</v>
      </c>
      <c r="B22" s="113" t="s">
        <v>2821</v>
      </c>
      <c r="C22" s="94" t="s">
        <v>2820</v>
      </c>
      <c r="D22" s="83">
        <f t="shared" ref="D22:E22" si="3">D23+D30</f>
        <v>0</v>
      </c>
      <c r="E22" s="110">
        <f t="shared" si="3"/>
        <v>541685.43999999994</v>
      </c>
      <c r="F22" s="37"/>
      <c r="G22" s="37"/>
      <c r="H22" s="37"/>
      <c r="I22" s="37"/>
      <c r="J22" s="37"/>
      <c r="K22" s="37"/>
      <c r="L22" s="37"/>
      <c r="M22" s="37"/>
      <c r="N22" s="37"/>
      <c r="O22" s="37"/>
      <c r="P22" s="37"/>
      <c r="Q22" s="37"/>
      <c r="R22" s="37"/>
      <c r="S22" s="37"/>
      <c r="T22" s="37"/>
      <c r="U22" s="37"/>
      <c r="V22" s="37"/>
    </row>
    <row r="23" spans="1:22" ht="13.5" customHeight="1" x14ac:dyDescent="0.25">
      <c r="A23" s="211" t="s">
        <v>605</v>
      </c>
      <c r="B23" s="113" t="s">
        <v>2822</v>
      </c>
      <c r="C23" s="94" t="s">
        <v>2823</v>
      </c>
      <c r="D23" s="83">
        <f t="shared" ref="D23:E23" si="4">SUM(D24:D29)</f>
        <v>0</v>
      </c>
      <c r="E23" s="110">
        <f t="shared" si="4"/>
        <v>541685.43999999994</v>
      </c>
      <c r="F23" s="37"/>
      <c r="G23" s="37"/>
      <c r="H23" s="37"/>
      <c r="I23" s="37"/>
      <c r="J23" s="37"/>
      <c r="K23" s="37"/>
      <c r="L23" s="37"/>
      <c r="M23" s="37"/>
      <c r="N23" s="37"/>
      <c r="O23" s="37"/>
      <c r="P23" s="37"/>
      <c r="Q23" s="37"/>
      <c r="R23" s="37"/>
      <c r="S23" s="37"/>
      <c r="T23" s="37"/>
      <c r="U23" s="37"/>
      <c r="V23" s="37"/>
    </row>
    <row r="24" spans="1:22" ht="13.5" customHeight="1" x14ac:dyDescent="0.25">
      <c r="A24" s="211" t="s">
        <v>605</v>
      </c>
      <c r="B24" s="113" t="s">
        <v>2794</v>
      </c>
      <c r="C24" s="94" t="s">
        <v>2824</v>
      </c>
      <c r="D24" s="251"/>
      <c r="E24" s="252">
        <v>541685.43999999994</v>
      </c>
      <c r="F24" s="37"/>
      <c r="G24" s="37"/>
      <c r="H24" s="37"/>
      <c r="I24" s="37"/>
      <c r="J24" s="37"/>
      <c r="K24" s="37"/>
      <c r="L24" s="37"/>
      <c r="M24" s="37"/>
      <c r="N24" s="37"/>
      <c r="O24" s="37"/>
      <c r="P24" s="37"/>
      <c r="Q24" s="37"/>
      <c r="R24" s="37"/>
      <c r="S24" s="37"/>
      <c r="T24" s="37"/>
      <c r="U24" s="37"/>
      <c r="V24" s="37"/>
    </row>
    <row r="25" spans="1:22" ht="13.5" customHeight="1" x14ac:dyDescent="0.25">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5">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2.8" x14ac:dyDescent="0.25">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91" workbookViewId="0">
      <selection activeCell="D104" sqref="D104"/>
    </sheetView>
  </sheetViews>
  <sheetFormatPr defaultColWidth="14.44140625" defaultRowHeight="15" customHeight="1" x14ac:dyDescent="0.25"/>
  <cols>
    <col min="1" max="1" width="18.6640625" style="201" customWidth="1"/>
    <col min="2" max="2" width="60.6640625" style="201" customWidth="1"/>
    <col min="3" max="3" width="18.6640625" style="209" customWidth="1"/>
    <col min="4" max="4" width="14.6640625" customWidth="1"/>
    <col min="5" max="21" width="8" customWidth="1"/>
  </cols>
  <sheetData>
    <row r="1" spans="1:24" ht="15" customHeight="1" x14ac:dyDescent="0.25">
      <c r="A1" s="281"/>
      <c r="B1" s="281"/>
      <c r="C1" s="291"/>
      <c r="D1" s="282"/>
    </row>
    <row r="2" spans="1:24" ht="50.1" customHeight="1" x14ac:dyDescent="0.25">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5">
      <c r="A3" s="283" t="s">
        <v>1942</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5">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5">
      <c r="A5" s="115"/>
      <c r="B5" s="169" t="s">
        <v>2858</v>
      </c>
      <c r="C5" s="187" t="s">
        <v>2859</v>
      </c>
      <c r="D5" s="257">
        <v>11343000.35</v>
      </c>
      <c r="E5" s="37"/>
      <c r="F5" s="37"/>
      <c r="G5" s="37"/>
      <c r="H5" s="37"/>
      <c r="I5" s="37"/>
      <c r="J5" s="37"/>
      <c r="K5" s="37"/>
      <c r="L5" s="37"/>
      <c r="M5" s="37"/>
      <c r="N5" s="37"/>
      <c r="O5" s="37"/>
      <c r="P5" s="37"/>
      <c r="Q5" s="37"/>
      <c r="R5" s="37"/>
      <c r="S5" s="37"/>
      <c r="T5" s="37"/>
      <c r="U5" s="37"/>
    </row>
    <row r="6" spans="1:24" ht="24" x14ac:dyDescent="0.25">
      <c r="A6" s="116"/>
      <c r="B6" s="117" t="s">
        <v>2860</v>
      </c>
      <c r="C6" s="188" t="s">
        <v>2861</v>
      </c>
      <c r="D6" s="40">
        <f>D7+D8+D17+D18</f>
        <v>34720188.240000002</v>
      </c>
      <c r="E6" s="37"/>
      <c r="F6" s="37"/>
      <c r="G6" s="37"/>
      <c r="H6" s="37"/>
      <c r="I6" s="37"/>
      <c r="J6" s="37"/>
      <c r="K6" s="37"/>
      <c r="L6" s="37"/>
      <c r="M6" s="37"/>
      <c r="N6" s="37"/>
      <c r="O6" s="37"/>
      <c r="P6" s="37"/>
      <c r="Q6" s="37"/>
      <c r="R6" s="37"/>
      <c r="S6" s="37"/>
      <c r="T6" s="37"/>
      <c r="U6" s="37"/>
    </row>
    <row r="7" spans="1:24" ht="12.75" customHeight="1" x14ac:dyDescent="0.25">
      <c r="A7" s="116"/>
      <c r="B7" s="117" t="s">
        <v>2862</v>
      </c>
      <c r="C7" s="188" t="s">
        <v>2863</v>
      </c>
      <c r="D7" s="258"/>
      <c r="E7" s="37"/>
      <c r="F7" s="37"/>
      <c r="G7" s="37"/>
      <c r="H7" s="37"/>
      <c r="I7" s="37"/>
      <c r="J7" s="37"/>
      <c r="K7" s="37"/>
      <c r="L7" s="37"/>
      <c r="M7" s="37"/>
      <c r="N7" s="37"/>
      <c r="O7" s="37"/>
      <c r="P7" s="37"/>
      <c r="Q7" s="37"/>
      <c r="R7" s="37"/>
      <c r="S7" s="37"/>
      <c r="T7" s="37"/>
      <c r="U7" s="37"/>
    </row>
    <row r="8" spans="1:24" ht="12.75" customHeight="1" x14ac:dyDescent="0.25">
      <c r="A8" s="116" t="s">
        <v>2269</v>
      </c>
      <c r="B8" s="117" t="s">
        <v>2864</v>
      </c>
      <c r="C8" s="188" t="s">
        <v>2865</v>
      </c>
      <c r="D8" s="40">
        <f>SUM(D9:D16)</f>
        <v>31352675.539999999</v>
      </c>
      <c r="E8" s="37"/>
      <c r="F8" s="37"/>
      <c r="G8" s="37"/>
      <c r="H8" s="37"/>
      <c r="I8" s="37"/>
      <c r="J8" s="37"/>
      <c r="K8" s="37"/>
      <c r="L8" s="37"/>
      <c r="M8" s="37"/>
      <c r="N8" s="37"/>
      <c r="O8" s="37"/>
      <c r="P8" s="37"/>
      <c r="Q8" s="37"/>
      <c r="R8" s="37"/>
      <c r="S8" s="37"/>
      <c r="T8" s="37"/>
      <c r="U8" s="37"/>
    </row>
    <row r="9" spans="1:24" ht="12.75" customHeight="1" x14ac:dyDescent="0.25">
      <c r="A9" s="86" t="s">
        <v>2271</v>
      </c>
      <c r="B9" s="87" t="s">
        <v>2272</v>
      </c>
      <c r="C9" s="188" t="s">
        <v>2866</v>
      </c>
      <c r="D9" s="258">
        <v>14817035.25</v>
      </c>
      <c r="E9" s="37"/>
      <c r="F9" s="37"/>
      <c r="G9" s="37"/>
      <c r="H9" s="37"/>
      <c r="I9" s="37"/>
      <c r="J9" s="37"/>
      <c r="K9" s="37"/>
      <c r="L9" s="37"/>
      <c r="M9" s="37"/>
      <c r="N9" s="37"/>
      <c r="O9" s="37"/>
      <c r="P9" s="37"/>
      <c r="Q9" s="37"/>
      <c r="R9" s="37"/>
      <c r="S9" s="37"/>
      <c r="T9" s="37"/>
      <c r="U9" s="37"/>
    </row>
    <row r="10" spans="1:24" ht="12.75" customHeight="1" x14ac:dyDescent="0.25">
      <c r="A10" s="86" t="s">
        <v>2273</v>
      </c>
      <c r="B10" s="87" t="s">
        <v>2274</v>
      </c>
      <c r="C10" s="188" t="s">
        <v>2867</v>
      </c>
      <c r="D10" s="258">
        <v>14773221.279999999</v>
      </c>
      <c r="E10" s="37"/>
      <c r="F10" s="37"/>
      <c r="G10" s="37"/>
      <c r="H10" s="37"/>
      <c r="I10" s="37"/>
      <c r="J10" s="37"/>
      <c r="K10" s="37"/>
      <c r="L10" s="37"/>
      <c r="M10" s="37"/>
      <c r="N10" s="37"/>
      <c r="O10" s="37"/>
      <c r="P10" s="37"/>
      <c r="Q10" s="37"/>
      <c r="R10" s="37"/>
      <c r="S10" s="37"/>
      <c r="T10" s="37"/>
      <c r="U10" s="37"/>
    </row>
    <row r="11" spans="1:24" ht="12.75" customHeight="1" x14ac:dyDescent="0.25">
      <c r="A11" s="86" t="s">
        <v>2275</v>
      </c>
      <c r="B11" s="87" t="s">
        <v>2868</v>
      </c>
      <c r="C11" s="188" t="s">
        <v>2869</v>
      </c>
      <c r="D11" s="258">
        <v>46991.54</v>
      </c>
      <c r="E11" s="37"/>
      <c r="F11" s="37"/>
      <c r="G11" s="37"/>
      <c r="H11" s="37"/>
      <c r="I11" s="37"/>
      <c r="J11" s="37"/>
      <c r="K11" s="37"/>
      <c r="L11" s="37"/>
      <c r="M11" s="37"/>
      <c r="N11" s="37"/>
      <c r="O11" s="37"/>
      <c r="P11" s="37"/>
      <c r="Q11" s="37"/>
      <c r="R11" s="37"/>
      <c r="S11" s="37"/>
      <c r="T11" s="37"/>
      <c r="U11" s="37"/>
    </row>
    <row r="12" spans="1:24" ht="12.75" customHeight="1" x14ac:dyDescent="0.25">
      <c r="A12" s="86" t="s">
        <v>2283</v>
      </c>
      <c r="B12" s="87" t="s">
        <v>2284</v>
      </c>
      <c r="C12" s="188" t="s">
        <v>2870</v>
      </c>
      <c r="D12" s="258"/>
      <c r="E12" s="37"/>
      <c r="F12" s="37"/>
      <c r="G12" s="37"/>
      <c r="H12" s="37"/>
      <c r="I12" s="37"/>
      <c r="J12" s="37"/>
      <c r="K12" s="37"/>
      <c r="L12" s="37"/>
      <c r="M12" s="37"/>
      <c r="N12" s="37"/>
      <c r="O12" s="37"/>
      <c r="P12" s="37"/>
      <c r="Q12" s="37"/>
      <c r="R12" s="37"/>
      <c r="S12" s="37"/>
      <c r="T12" s="37"/>
      <c r="U12" s="37"/>
    </row>
    <row r="13" spans="1:24" ht="13.2" x14ac:dyDescent="0.25">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x14ac:dyDescent="0.25">
      <c r="A14" s="86" t="s">
        <v>2287</v>
      </c>
      <c r="B14" s="87" t="s">
        <v>2288</v>
      </c>
      <c r="C14" s="188" t="s">
        <v>2873</v>
      </c>
      <c r="D14" s="258"/>
      <c r="E14" s="37"/>
      <c r="F14" s="37"/>
      <c r="G14" s="37"/>
      <c r="H14" s="37"/>
      <c r="I14" s="37"/>
      <c r="J14" s="37"/>
      <c r="K14" s="37"/>
      <c r="L14" s="37"/>
      <c r="M14" s="37"/>
      <c r="N14" s="37"/>
      <c r="O14" s="37"/>
      <c r="P14" s="37"/>
      <c r="Q14" s="37"/>
      <c r="R14" s="37"/>
      <c r="S14" s="37"/>
      <c r="T14" s="37"/>
      <c r="U14" s="37"/>
    </row>
    <row r="15" spans="1:24" ht="12.75" customHeight="1" x14ac:dyDescent="0.25">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x14ac:dyDescent="0.25">
      <c r="A16" s="86" t="s">
        <v>2291</v>
      </c>
      <c r="B16" s="87" t="s">
        <v>2292</v>
      </c>
      <c r="C16" s="188" t="s">
        <v>2875</v>
      </c>
      <c r="D16" s="258">
        <v>1715427.47</v>
      </c>
      <c r="E16" s="37"/>
      <c r="F16" s="37"/>
      <c r="G16" s="37"/>
      <c r="H16" s="37"/>
      <c r="I16" s="37"/>
      <c r="J16" s="37"/>
      <c r="K16" s="37"/>
      <c r="L16" s="37"/>
      <c r="M16" s="37"/>
      <c r="N16" s="37"/>
      <c r="O16" s="37"/>
      <c r="P16" s="37"/>
      <c r="Q16" s="37"/>
      <c r="R16" s="37"/>
      <c r="S16" s="37"/>
      <c r="T16" s="37"/>
      <c r="U16" s="37"/>
    </row>
    <row r="17" spans="1:21" ht="12.75" customHeight="1" x14ac:dyDescent="0.25">
      <c r="A17" s="116" t="s">
        <v>2293</v>
      </c>
      <c r="B17" s="117" t="s">
        <v>2294</v>
      </c>
      <c r="C17" s="188" t="s">
        <v>2876</v>
      </c>
      <c r="D17" s="258">
        <v>3367512.7</v>
      </c>
      <c r="E17" s="37"/>
      <c r="F17" s="37"/>
      <c r="G17" s="37"/>
      <c r="H17" s="37"/>
      <c r="I17" s="37"/>
      <c r="J17" s="37"/>
      <c r="K17" s="37"/>
      <c r="L17" s="37"/>
      <c r="M17" s="37"/>
      <c r="N17" s="37"/>
      <c r="O17" s="37"/>
      <c r="P17" s="37"/>
      <c r="Q17" s="37"/>
      <c r="R17" s="37"/>
      <c r="S17" s="37"/>
      <c r="T17" s="37"/>
      <c r="U17" s="37"/>
    </row>
    <row r="18" spans="1:21" ht="24" x14ac:dyDescent="0.25">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x14ac:dyDescent="0.25">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x14ac:dyDescent="0.25">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x14ac:dyDescent="0.25">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x14ac:dyDescent="0.25">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x14ac:dyDescent="0.25">
      <c r="A24" s="86"/>
      <c r="B24" s="117" t="s">
        <v>2892</v>
      </c>
      <c r="C24" s="188" t="s">
        <v>2893</v>
      </c>
      <c r="D24" s="40">
        <f>D25+D26+D35+D36</f>
        <v>36061333.090000004</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2862</v>
      </c>
      <c r="C25" s="188" t="s">
        <v>2894</v>
      </c>
      <c r="D25" s="258"/>
      <c r="E25" s="37"/>
      <c r="F25" s="37"/>
      <c r="G25" s="37"/>
      <c r="H25" s="37"/>
      <c r="I25" s="37"/>
      <c r="J25" s="37"/>
      <c r="K25" s="37"/>
      <c r="L25" s="37"/>
      <c r="M25" s="37"/>
      <c r="N25" s="37"/>
      <c r="O25" s="37"/>
      <c r="P25" s="37"/>
      <c r="Q25" s="37"/>
      <c r="R25" s="37"/>
      <c r="S25" s="37"/>
      <c r="T25" s="37"/>
      <c r="U25" s="37"/>
    </row>
    <row r="26" spans="1:21" ht="12.75" customHeight="1" x14ac:dyDescent="0.25">
      <c r="A26" s="116" t="s">
        <v>2269</v>
      </c>
      <c r="B26" s="117" t="s">
        <v>2895</v>
      </c>
      <c r="C26" s="188" t="s">
        <v>2896</v>
      </c>
      <c r="D26" s="40">
        <f>SUM(D27:D34)</f>
        <v>32975532.670000002</v>
      </c>
      <c r="E26" s="37"/>
      <c r="F26" s="37"/>
      <c r="G26" s="37"/>
      <c r="H26" s="37"/>
      <c r="I26" s="37"/>
      <c r="J26" s="37"/>
      <c r="K26" s="37"/>
      <c r="L26" s="37"/>
      <c r="M26" s="37"/>
      <c r="N26" s="37"/>
      <c r="O26" s="37"/>
      <c r="P26" s="37"/>
      <c r="Q26" s="37"/>
      <c r="R26" s="37"/>
      <c r="S26" s="37"/>
      <c r="T26" s="37"/>
      <c r="U26" s="37"/>
    </row>
    <row r="27" spans="1:21" ht="12.75" customHeight="1" x14ac:dyDescent="0.25">
      <c r="A27" s="86" t="s">
        <v>2271</v>
      </c>
      <c r="B27" s="87" t="s">
        <v>2272</v>
      </c>
      <c r="C27" s="188" t="s">
        <v>2897</v>
      </c>
      <c r="D27" s="258">
        <v>14705972.73</v>
      </c>
      <c r="E27" s="37"/>
      <c r="F27" s="37"/>
      <c r="G27" s="37"/>
      <c r="H27" s="37"/>
      <c r="I27" s="37"/>
      <c r="J27" s="37"/>
      <c r="K27" s="37"/>
      <c r="L27" s="37"/>
      <c r="M27" s="37"/>
      <c r="N27" s="37"/>
      <c r="O27" s="37"/>
      <c r="P27" s="37"/>
      <c r="Q27" s="37"/>
      <c r="R27" s="37"/>
      <c r="S27" s="37"/>
      <c r="T27" s="37"/>
      <c r="U27" s="37"/>
    </row>
    <row r="28" spans="1:21" ht="12.75" customHeight="1" x14ac:dyDescent="0.25">
      <c r="A28" s="86" t="s">
        <v>2273</v>
      </c>
      <c r="B28" s="87" t="s">
        <v>2274</v>
      </c>
      <c r="C28" s="188" t="s">
        <v>2898</v>
      </c>
      <c r="D28" s="258">
        <v>16493386.16</v>
      </c>
      <c r="E28" s="37"/>
      <c r="F28" s="37"/>
      <c r="G28" s="37"/>
      <c r="H28" s="37"/>
      <c r="I28" s="37"/>
      <c r="J28" s="37"/>
      <c r="K28" s="37"/>
      <c r="L28" s="37"/>
      <c r="M28" s="37"/>
      <c r="N28" s="37"/>
      <c r="O28" s="37"/>
      <c r="P28" s="37"/>
      <c r="Q28" s="37"/>
      <c r="R28" s="37"/>
      <c r="S28" s="37"/>
      <c r="T28" s="37"/>
      <c r="U28" s="37"/>
    </row>
    <row r="29" spans="1:21" ht="12.75" customHeight="1" x14ac:dyDescent="0.25">
      <c r="A29" s="86" t="s">
        <v>2275</v>
      </c>
      <c r="B29" s="87" t="s">
        <v>2868</v>
      </c>
      <c r="C29" s="188" t="s">
        <v>2899</v>
      </c>
      <c r="D29" s="258">
        <v>47111.86</v>
      </c>
      <c r="E29" s="37"/>
      <c r="F29" s="37"/>
      <c r="G29" s="37"/>
      <c r="H29" s="37"/>
      <c r="I29" s="37"/>
      <c r="J29" s="37"/>
      <c r="K29" s="37"/>
      <c r="L29" s="37"/>
      <c r="M29" s="37"/>
      <c r="N29" s="37"/>
      <c r="O29" s="37"/>
      <c r="P29" s="37"/>
      <c r="Q29" s="37"/>
      <c r="R29" s="37"/>
      <c r="S29" s="37"/>
      <c r="T29" s="37"/>
      <c r="U29" s="37"/>
    </row>
    <row r="30" spans="1:21" ht="12.75" customHeight="1" x14ac:dyDescent="0.25">
      <c r="A30" s="86" t="s">
        <v>2283</v>
      </c>
      <c r="B30" s="87" t="s">
        <v>2284</v>
      </c>
      <c r="C30" s="188" t="s">
        <v>2900</v>
      </c>
      <c r="D30" s="258"/>
      <c r="E30" s="37"/>
      <c r="F30" s="37"/>
      <c r="G30" s="37"/>
      <c r="H30" s="37"/>
      <c r="I30" s="37"/>
      <c r="J30" s="37"/>
      <c r="K30" s="37"/>
      <c r="L30" s="37"/>
      <c r="M30" s="37"/>
      <c r="N30" s="37"/>
      <c r="O30" s="37"/>
      <c r="P30" s="37"/>
      <c r="Q30" s="37"/>
      <c r="R30" s="37"/>
      <c r="S30" s="37"/>
      <c r="T30" s="37"/>
      <c r="U30" s="37"/>
    </row>
    <row r="31" spans="1:21" ht="13.2" x14ac:dyDescent="0.25">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x14ac:dyDescent="0.25">
      <c r="A32" s="86" t="s">
        <v>2287</v>
      </c>
      <c r="B32" s="87" t="s">
        <v>2288</v>
      </c>
      <c r="C32" s="188" t="s">
        <v>2902</v>
      </c>
      <c r="D32" s="258"/>
      <c r="E32" s="37"/>
      <c r="F32" s="37"/>
      <c r="G32" s="37"/>
      <c r="H32" s="37"/>
      <c r="I32" s="37"/>
      <c r="J32" s="37"/>
      <c r="K32" s="37"/>
      <c r="L32" s="37"/>
      <c r="M32" s="37"/>
      <c r="N32" s="37"/>
      <c r="O32" s="37"/>
      <c r="P32" s="37"/>
      <c r="Q32" s="37"/>
      <c r="R32" s="37"/>
      <c r="S32" s="37"/>
      <c r="T32" s="37"/>
      <c r="U32" s="37"/>
    </row>
    <row r="33" spans="1:21" ht="12.75" customHeight="1" x14ac:dyDescent="0.25">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x14ac:dyDescent="0.25">
      <c r="A34" s="86" t="s">
        <v>2291</v>
      </c>
      <c r="B34" s="87" t="s">
        <v>2292</v>
      </c>
      <c r="C34" s="188" t="s">
        <v>2904</v>
      </c>
      <c r="D34" s="258">
        <v>1729061.92</v>
      </c>
      <c r="E34" s="37"/>
      <c r="F34" s="37"/>
      <c r="G34" s="37"/>
      <c r="H34" s="37"/>
      <c r="I34" s="37"/>
      <c r="J34" s="37"/>
      <c r="K34" s="37"/>
      <c r="L34" s="37"/>
      <c r="M34" s="37"/>
      <c r="N34" s="37"/>
      <c r="O34" s="37"/>
      <c r="P34" s="37"/>
      <c r="Q34" s="37"/>
      <c r="R34" s="37"/>
      <c r="S34" s="37"/>
      <c r="T34" s="37"/>
      <c r="U34" s="37"/>
    </row>
    <row r="35" spans="1:21" ht="12.75" customHeight="1" x14ac:dyDescent="0.25">
      <c r="A35" s="116" t="s">
        <v>2293</v>
      </c>
      <c r="B35" s="117" t="s">
        <v>2294</v>
      </c>
      <c r="C35" s="188" t="s">
        <v>2905</v>
      </c>
      <c r="D35" s="258">
        <v>3085800.42</v>
      </c>
      <c r="E35" s="37"/>
      <c r="F35" s="37"/>
      <c r="G35" s="37"/>
      <c r="H35" s="37"/>
      <c r="I35" s="37"/>
      <c r="J35" s="37"/>
      <c r="K35" s="37"/>
      <c r="L35" s="37"/>
      <c r="M35" s="37"/>
      <c r="N35" s="37"/>
      <c r="O35" s="37"/>
      <c r="P35" s="37"/>
      <c r="Q35" s="37"/>
      <c r="R35" s="37"/>
      <c r="S35" s="37"/>
      <c r="T35" s="37"/>
      <c r="U35" s="37"/>
    </row>
    <row r="36" spans="1:21" ht="36" x14ac:dyDescent="0.25">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x14ac:dyDescent="0.25">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x14ac:dyDescent="0.25">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x14ac:dyDescent="0.25">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x14ac:dyDescent="0.25">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x14ac:dyDescent="0.25">
      <c r="A42" s="86"/>
      <c r="B42" s="117" t="s">
        <v>2914</v>
      </c>
      <c r="C42" s="188" t="s">
        <v>2915</v>
      </c>
      <c r="D42" s="40">
        <f>D5+D6-D24</f>
        <v>10001855.5</v>
      </c>
      <c r="E42" s="37"/>
      <c r="F42" s="37"/>
      <c r="G42" s="37"/>
      <c r="H42" s="37"/>
      <c r="I42" s="37"/>
      <c r="J42" s="37"/>
      <c r="K42" s="37"/>
      <c r="L42" s="37"/>
      <c r="M42" s="37"/>
      <c r="N42" s="37"/>
      <c r="O42" s="37"/>
      <c r="P42" s="37"/>
      <c r="Q42" s="37"/>
      <c r="R42" s="37"/>
      <c r="S42" s="37"/>
      <c r="T42" s="37"/>
      <c r="U42" s="37"/>
    </row>
    <row r="43" spans="1:21" ht="24" x14ac:dyDescent="0.25">
      <c r="A43" s="116"/>
      <c r="B43" s="117" t="s">
        <v>2916</v>
      </c>
      <c r="C43" s="188" t="s">
        <v>2917</v>
      </c>
      <c r="D43" s="40">
        <f>D44+D49+D90+D95</f>
        <v>6728320.5</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x14ac:dyDescent="0.25">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x14ac:dyDescent="0.25">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x14ac:dyDescent="0.25">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x14ac:dyDescent="0.25">
      <c r="A49" s="116" t="s">
        <v>2269</v>
      </c>
      <c r="B49" s="168" t="s">
        <v>2928</v>
      </c>
      <c r="C49" s="188" t="s">
        <v>2929</v>
      </c>
      <c r="D49" s="40">
        <f>D50+D55+D60+D65+D70+D75+D80+D85</f>
        <v>6551551.5</v>
      </c>
      <c r="E49" s="37"/>
      <c r="F49" s="37"/>
      <c r="G49" s="37"/>
      <c r="H49" s="37"/>
      <c r="I49" s="37"/>
      <c r="J49" s="37"/>
      <c r="K49" s="37"/>
      <c r="L49" s="37"/>
      <c r="M49" s="37"/>
      <c r="N49" s="37"/>
      <c r="O49" s="37"/>
      <c r="P49" s="37"/>
      <c r="Q49" s="37"/>
      <c r="R49" s="37"/>
      <c r="S49" s="37"/>
      <c r="T49" s="37"/>
      <c r="U49" s="37"/>
    </row>
    <row r="50" spans="1:21" ht="12.75" customHeight="1" x14ac:dyDescent="0.25">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x14ac:dyDescent="0.25">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x14ac:dyDescent="0.25">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x14ac:dyDescent="0.25">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x14ac:dyDescent="0.25">
      <c r="A55" s="116" t="s">
        <v>2273</v>
      </c>
      <c r="B55" s="117" t="s">
        <v>2936</v>
      </c>
      <c r="C55" s="188" t="s">
        <v>2937</v>
      </c>
      <c r="D55" s="40">
        <f>SUM(D56:D59)</f>
        <v>6551551.5</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2920</v>
      </c>
      <c r="C56" s="188" t="s">
        <v>2938</v>
      </c>
      <c r="D56" s="258">
        <v>1301744.5</v>
      </c>
      <c r="E56" s="37"/>
      <c r="F56" s="37"/>
      <c r="G56" s="37"/>
      <c r="H56" s="37"/>
      <c r="I56" s="37"/>
      <c r="J56" s="37"/>
      <c r="K56" s="37"/>
      <c r="L56" s="37"/>
      <c r="M56" s="37"/>
      <c r="N56" s="37"/>
      <c r="O56" s="37"/>
      <c r="P56" s="37"/>
      <c r="Q56" s="37"/>
      <c r="R56" s="37"/>
      <c r="S56" s="37"/>
      <c r="T56" s="37"/>
      <c r="U56" s="37"/>
    </row>
    <row r="57" spans="1:21" ht="12.75" customHeight="1" x14ac:dyDescent="0.25">
      <c r="A57" s="86"/>
      <c r="B57" s="87" t="s">
        <v>2922</v>
      </c>
      <c r="C57" s="188" t="s">
        <v>2939</v>
      </c>
      <c r="D57" s="258">
        <v>3825428</v>
      </c>
      <c r="E57" s="37"/>
      <c r="F57" s="37"/>
      <c r="G57" s="37"/>
      <c r="H57" s="37"/>
      <c r="I57" s="37"/>
      <c r="J57" s="37"/>
      <c r="K57" s="37"/>
      <c r="L57" s="37"/>
      <c r="M57" s="37"/>
      <c r="N57" s="37"/>
      <c r="O57" s="37"/>
      <c r="P57" s="37"/>
      <c r="Q57" s="37"/>
      <c r="R57" s="37"/>
      <c r="S57" s="37"/>
      <c r="T57" s="37"/>
      <c r="U57" s="37"/>
    </row>
    <row r="58" spans="1:21" ht="12.75" customHeight="1" x14ac:dyDescent="0.25">
      <c r="A58" s="86"/>
      <c r="B58" s="87" t="s">
        <v>2924</v>
      </c>
      <c r="C58" s="188" t="s">
        <v>2940</v>
      </c>
      <c r="D58" s="258">
        <v>1424379</v>
      </c>
      <c r="E58" s="37"/>
      <c r="F58" s="37"/>
      <c r="G58" s="37"/>
      <c r="H58" s="37"/>
      <c r="I58" s="37"/>
      <c r="J58" s="37"/>
      <c r="K58" s="37"/>
      <c r="L58" s="37"/>
      <c r="M58" s="37"/>
      <c r="N58" s="37"/>
      <c r="O58" s="37"/>
      <c r="P58" s="37"/>
      <c r="Q58" s="37"/>
      <c r="R58" s="37"/>
      <c r="S58" s="37"/>
      <c r="T58" s="37"/>
      <c r="U58" s="37"/>
    </row>
    <row r="59" spans="1:21" ht="12.75" customHeight="1" x14ac:dyDescent="0.25">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x14ac:dyDescent="0.25">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x14ac:dyDescent="0.25">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x14ac:dyDescent="0.25">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x14ac:dyDescent="0.25">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x14ac:dyDescent="0.25">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x14ac:dyDescent="0.25">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x14ac:dyDescent="0.25">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x14ac:dyDescent="0.25">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x14ac:dyDescent="0.25">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x14ac:dyDescent="0.25">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x14ac:dyDescent="0.25">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x14ac:dyDescent="0.25">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x14ac:dyDescent="0.25">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x14ac:dyDescent="0.25">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x14ac:dyDescent="0.25">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x14ac:dyDescent="0.25">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13.2" x14ac:dyDescent="0.25">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x14ac:dyDescent="0.25">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x14ac:dyDescent="0.25">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x14ac:dyDescent="0.25">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x14ac:dyDescent="0.25">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x14ac:dyDescent="0.25">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x14ac:dyDescent="0.25">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x14ac:dyDescent="0.25">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x14ac:dyDescent="0.25">
      <c r="A90" s="116" t="s">
        <v>2293</v>
      </c>
      <c r="B90" s="117" t="s">
        <v>2978</v>
      </c>
      <c r="C90" s="188" t="s">
        <v>2979</v>
      </c>
      <c r="D90" s="40">
        <f>SUM(D91:D94)</f>
        <v>176769</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x14ac:dyDescent="0.25">
      <c r="A92" s="116"/>
      <c r="B92" s="87" t="s">
        <v>2922</v>
      </c>
      <c r="C92" s="188" t="s">
        <v>2981</v>
      </c>
      <c r="D92" s="258">
        <v>176769</v>
      </c>
      <c r="E92" s="37"/>
      <c r="F92" s="37"/>
      <c r="G92" s="37"/>
      <c r="H92" s="37"/>
      <c r="I92" s="37"/>
      <c r="J92" s="37"/>
      <c r="K92" s="37"/>
      <c r="L92" s="37"/>
      <c r="M92" s="37"/>
      <c r="N92" s="37"/>
      <c r="O92" s="37"/>
      <c r="P92" s="37"/>
      <c r="Q92" s="37"/>
      <c r="R92" s="37"/>
      <c r="S92" s="37"/>
      <c r="T92" s="37"/>
      <c r="U92" s="37"/>
    </row>
    <row r="93" spans="1:21" ht="12.75" customHeight="1" x14ac:dyDescent="0.25">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x14ac:dyDescent="0.25">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x14ac:dyDescent="0.25">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x14ac:dyDescent="0.25">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x14ac:dyDescent="0.25">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x14ac:dyDescent="0.25">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x14ac:dyDescent="0.25">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x14ac:dyDescent="0.25">
      <c r="A101" s="116"/>
      <c r="B101" s="117" t="s">
        <v>2991</v>
      </c>
      <c r="C101" s="188" t="s">
        <v>2992</v>
      </c>
      <c r="D101" s="40">
        <f>SUM(D102:D105)</f>
        <v>3273535</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2862</v>
      </c>
      <c r="C102" s="188" t="s">
        <v>2993</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2269</v>
      </c>
      <c r="B103" s="87" t="s">
        <v>2843</v>
      </c>
      <c r="C103" s="188" t="s">
        <v>2994</v>
      </c>
      <c r="D103" s="258">
        <v>3273535</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2293</v>
      </c>
      <c r="B104" s="87" t="s">
        <v>2294</v>
      </c>
      <c r="C104" s="188" t="s">
        <v>2995</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9" zoomScaleNormal="100" workbookViewId="0">
      <selection activeCell="A2" sqref="A2:D2"/>
    </sheetView>
  </sheetViews>
  <sheetFormatPr defaultColWidth="14.44140625" defaultRowHeight="15" customHeight="1" x14ac:dyDescent="0.25"/>
  <cols>
    <col min="1" max="1" width="4.44140625" style="50" customWidth="1"/>
    <col min="2" max="2" width="9.33203125" style="50" customWidth="1"/>
    <col min="3" max="3" width="110.6640625" style="50" customWidth="1"/>
    <col min="4" max="4" width="2.5546875" style="50" hidden="1" customWidth="1"/>
    <col min="5" max="5" width="3.88671875" style="50" hidden="1" customWidth="1"/>
    <col min="6" max="8" width="1.88671875" style="50" hidden="1" customWidth="1"/>
    <col min="9" max="9" width="9.109375" style="50" hidden="1" customWidth="1"/>
    <col min="10" max="10" width="26.88671875" style="50" hidden="1" customWidth="1"/>
    <col min="11" max="11" width="8.6640625" style="50" hidden="1" customWidth="1"/>
    <col min="12" max="14" width="2.88671875" style="50" hidden="1" customWidth="1"/>
    <col min="15" max="15" width="5.33203125" style="50" hidden="1" customWidth="1"/>
    <col min="16" max="16" width="15.6640625" style="50" hidden="1" customWidth="1"/>
    <col min="17" max="21" width="14.44140625" style="50" customWidth="1"/>
    <col min="22" max="16384" width="14.44140625" style="50"/>
  </cols>
  <sheetData>
    <row r="1" spans="1:16" ht="12.75" hidden="1" customHeight="1" x14ac:dyDescent="0.25">
      <c r="A1" s="373" t="s">
        <v>2856</v>
      </c>
      <c r="B1" s="368"/>
      <c r="C1" s="368"/>
      <c r="D1" s="368"/>
      <c r="E1" s="73" t="s">
        <v>2998</v>
      </c>
      <c r="F1" s="73"/>
      <c r="G1" s="73"/>
      <c r="H1" s="73"/>
      <c r="I1" s="73"/>
      <c r="J1" s="73"/>
      <c r="K1" s="73"/>
      <c r="L1" s="73"/>
      <c r="M1" s="73"/>
      <c r="N1" s="73"/>
      <c r="O1" s="73"/>
      <c r="P1" s="73"/>
    </row>
    <row r="2" spans="1:16" ht="37.5" customHeight="1" x14ac:dyDescent="0.25">
      <c r="A2" s="373" t="s">
        <v>2999</v>
      </c>
      <c r="B2" s="368"/>
      <c r="C2" s="368"/>
      <c r="D2" s="368"/>
    </row>
    <row r="3" spans="1:16" ht="29.25" customHeight="1" x14ac:dyDescent="0.25">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37863</v>
      </c>
      <c r="P3" s="73"/>
    </row>
    <row r="4" spans="1:16" ht="19.5" customHeight="1" x14ac:dyDescent="0.25">
      <c r="A4" s="374" t="s">
        <v>3003</v>
      </c>
      <c r="B4" s="375"/>
      <c r="C4" s="376"/>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5">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70" t="s">
        <v>3016</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5">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5">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70" t="s">
        <v>3021</v>
      </c>
      <c r="B19" s="371"/>
      <c r="C19" s="372"/>
      <c r="D19" s="125"/>
      <c r="E19" s="73">
        <f>SUM(E20:E274)</f>
        <v>0</v>
      </c>
      <c r="F19" s="73">
        <f>SUM(F20:F274)</f>
        <v>3</v>
      </c>
      <c r="G19" s="73"/>
      <c r="H19" s="73"/>
      <c r="I19" s="73"/>
      <c r="J19" s="73"/>
      <c r="K19" s="73"/>
      <c r="L19" s="73"/>
      <c r="M19" s="73"/>
      <c r="N19" s="73"/>
      <c r="O19" s="73"/>
      <c r="P19" s="73"/>
    </row>
    <row r="20" spans="1:16" ht="20.399999999999999" x14ac:dyDescent="0.25">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5">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5">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5">
      <c r="A218" s="135">
        <v>181</v>
      </c>
      <c r="B218" s="136" t="str">
        <f t="shared" si="19"/>
        <v>Provjera</v>
      </c>
      <c r="C218" s="120" t="s">
        <v>3220</v>
      </c>
      <c r="D218" s="125"/>
      <c r="E218" s="73">
        <f t="shared" si="20"/>
        <v>0</v>
      </c>
      <c r="F218" s="73">
        <f t="shared" si="21"/>
        <v>1</v>
      </c>
      <c r="G218" s="73"/>
      <c r="H218" s="73"/>
      <c r="I218" s="73"/>
      <c r="J218" s="73"/>
      <c r="K218" s="73"/>
      <c r="L218" s="73">
        <f>IF(AND('PR-RAS'!D183&gt;0,'PR-RAS'!D720=0),1,0)</f>
        <v>1</v>
      </c>
      <c r="M218" s="73">
        <f>IF(AND('PR-RAS'!E183&gt;0,'PR-RAS'!E720=0),1,0)</f>
        <v>0</v>
      </c>
      <c r="N218" s="73"/>
      <c r="O218" s="73"/>
      <c r="P218" s="73"/>
    </row>
    <row r="219" spans="1:16" ht="32.25" customHeight="1" x14ac:dyDescent="0.25">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5">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5">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Provjera</v>
      </c>
      <c r="C226" s="120" t="s">
        <v>3228</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5">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70" t="s">
        <v>37</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70" t="s">
        <v>3296</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3.2" x14ac:dyDescent="0.25">
      <c r="A300" s="123"/>
      <c r="B300" s="124"/>
      <c r="C300" s="85"/>
      <c r="D300" s="125"/>
      <c r="E300" s="73"/>
      <c r="F300" s="73"/>
      <c r="G300" s="73"/>
      <c r="H300" s="73"/>
      <c r="I300" s="73"/>
      <c r="J300" s="73"/>
      <c r="K300" s="73"/>
      <c r="L300" s="73"/>
      <c r="M300" s="73"/>
      <c r="N300" s="73"/>
      <c r="O300" s="73"/>
      <c r="P300" s="73"/>
    </row>
    <row r="301" spans="1:16" ht="13.2"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3297</v>
      </c>
    </row>
    <row r="1431" spans="10:12" ht="15.75" customHeight="1" x14ac:dyDescent="0.25"/>
    <row r="1432" spans="10:12" ht="15" customHeight="1" x14ac:dyDescent="0.25">
      <c r="K1432" s="49">
        <f>IF(ABS(OBVEZE!D42-OBVEZE!D43-OBVEZE!D101)&gt;0,1,0)</f>
        <v>0</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topLeftCell="A3" zoomScaleNormal="100" workbookViewId="0">
      <selection activeCell="A51" sqref="A5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9" t="s">
        <v>3298</v>
      </c>
      <c r="B1" s="379"/>
      <c r="C1" s="379"/>
    </row>
    <row r="2" spans="1:17" ht="33" customHeight="1" x14ac:dyDescent="0.25">
      <c r="A2" s="380" t="s">
        <v>3299</v>
      </c>
      <c r="B2" s="381"/>
      <c r="C2" s="378"/>
      <c r="D2" s="4"/>
      <c r="E2" s="4"/>
      <c r="F2" s="4"/>
      <c r="G2" s="4"/>
      <c r="H2" s="4"/>
      <c r="I2" s="4"/>
      <c r="J2" s="4"/>
      <c r="K2" s="4"/>
      <c r="L2" s="4"/>
      <c r="M2" s="4"/>
      <c r="N2" s="4"/>
      <c r="O2" s="4"/>
      <c r="P2" s="4"/>
      <c r="Q2" s="4"/>
    </row>
    <row r="3" spans="1:17" ht="18.75" customHeight="1" x14ac:dyDescent="0.25">
      <c r="A3" s="42" t="s">
        <v>3300</v>
      </c>
      <c r="B3" s="382" t="s">
        <v>3301</v>
      </c>
      <c r="C3" s="378"/>
      <c r="D3" s="4"/>
      <c r="E3" s="4"/>
      <c r="F3" s="4"/>
      <c r="G3" s="4"/>
      <c r="H3" s="4"/>
      <c r="I3" s="4"/>
      <c r="J3" s="4"/>
      <c r="K3" s="4"/>
      <c r="L3" s="4"/>
      <c r="M3" s="4"/>
      <c r="N3" s="4"/>
      <c r="O3" s="4"/>
      <c r="P3" s="4"/>
      <c r="Q3" s="4"/>
    </row>
    <row r="4" spans="1:17" ht="37.5" hidden="1" customHeight="1" x14ac:dyDescent="0.25">
      <c r="A4" s="43" t="s">
        <v>3302</v>
      </c>
      <c r="B4" s="377" t="s">
        <v>3303</v>
      </c>
      <c r="C4" s="378"/>
      <c r="D4" s="4"/>
      <c r="E4" s="4"/>
      <c r="F4" s="4"/>
      <c r="G4" s="4"/>
      <c r="H4" s="4"/>
      <c r="I4" s="4"/>
      <c r="J4" s="4"/>
      <c r="K4" s="4"/>
      <c r="L4" s="4"/>
      <c r="M4" s="4"/>
      <c r="N4" s="4"/>
      <c r="O4" s="4"/>
      <c r="P4" s="4"/>
      <c r="Q4" s="4"/>
    </row>
    <row r="5" spans="1:17" ht="48" hidden="1" customHeight="1" x14ac:dyDescent="0.25">
      <c r="A5" s="43" t="s">
        <v>3302</v>
      </c>
      <c r="B5" s="377" t="s">
        <v>3304</v>
      </c>
      <c r="C5" s="378"/>
      <c r="D5" s="4"/>
      <c r="E5" s="4"/>
      <c r="F5" s="4"/>
      <c r="G5" s="4"/>
      <c r="H5" s="4"/>
      <c r="I5" s="4"/>
      <c r="J5" s="4"/>
      <c r="K5" s="4"/>
      <c r="L5" s="4"/>
      <c r="M5" s="4"/>
      <c r="N5" s="4"/>
      <c r="O5" s="4"/>
      <c r="P5" s="4"/>
      <c r="Q5" s="4"/>
    </row>
    <row r="6" spans="1:17" ht="59.25" hidden="1" customHeight="1" x14ac:dyDescent="0.25">
      <c r="A6" s="43" t="s">
        <v>3302</v>
      </c>
      <c r="B6" s="377" t="s">
        <v>3305</v>
      </c>
      <c r="C6" s="378"/>
      <c r="D6" s="4"/>
      <c r="E6" s="4"/>
      <c r="F6" s="4"/>
      <c r="G6" s="4"/>
      <c r="H6" s="4"/>
      <c r="I6" s="4"/>
      <c r="J6" s="4"/>
      <c r="K6" s="4"/>
      <c r="L6" s="4"/>
      <c r="M6" s="4"/>
      <c r="N6" s="4"/>
      <c r="O6" s="4"/>
      <c r="P6" s="4"/>
      <c r="Q6" s="4"/>
    </row>
    <row r="7" spans="1:17" ht="48" hidden="1" customHeight="1" x14ac:dyDescent="0.25">
      <c r="A7" s="43" t="s">
        <v>3306</v>
      </c>
      <c r="B7" s="377" t="s">
        <v>3307</v>
      </c>
      <c r="C7" s="378"/>
      <c r="D7" s="4"/>
      <c r="E7" s="4"/>
      <c r="F7" s="4"/>
      <c r="G7" s="4"/>
      <c r="H7" s="4"/>
      <c r="I7" s="4"/>
      <c r="J7" s="4"/>
      <c r="K7" s="4"/>
      <c r="L7" s="4"/>
      <c r="M7" s="4"/>
      <c r="N7" s="4"/>
      <c r="O7" s="4"/>
      <c r="P7" s="4"/>
      <c r="Q7" s="4"/>
    </row>
    <row r="8" spans="1:17" ht="41.25" hidden="1" customHeight="1" x14ac:dyDescent="0.25">
      <c r="A8" s="43" t="s">
        <v>3308</v>
      </c>
      <c r="B8" s="377" t="s">
        <v>3309</v>
      </c>
      <c r="C8" s="378"/>
      <c r="D8" s="4"/>
      <c r="E8" s="4"/>
      <c r="F8" s="4"/>
      <c r="G8" s="4"/>
      <c r="H8" s="4"/>
      <c r="I8" s="4"/>
      <c r="J8" s="4"/>
      <c r="K8" s="4"/>
      <c r="L8" s="4"/>
      <c r="M8" s="4"/>
      <c r="N8" s="4"/>
      <c r="O8" s="4"/>
      <c r="P8" s="4"/>
      <c r="Q8" s="4"/>
    </row>
    <row r="9" spans="1:17" ht="59.25" hidden="1" customHeight="1" x14ac:dyDescent="0.25">
      <c r="A9" s="43" t="s">
        <v>3310</v>
      </c>
      <c r="B9" s="377" t="s">
        <v>3311</v>
      </c>
      <c r="C9" s="378"/>
      <c r="D9" s="4"/>
      <c r="E9" s="4"/>
      <c r="F9" s="4"/>
      <c r="G9" s="4"/>
      <c r="H9" s="4"/>
      <c r="I9" s="4"/>
      <c r="J9" s="4"/>
      <c r="K9" s="4"/>
      <c r="L9" s="4"/>
      <c r="M9" s="4"/>
      <c r="N9" s="4"/>
      <c r="O9" s="4"/>
      <c r="P9" s="4"/>
      <c r="Q9" s="4"/>
    </row>
    <row r="10" spans="1:17" ht="61.5" hidden="1" customHeight="1" x14ac:dyDescent="0.25">
      <c r="A10" s="43" t="s">
        <v>3310</v>
      </c>
      <c r="B10" s="377" t="s">
        <v>3312</v>
      </c>
      <c r="C10" s="378"/>
      <c r="D10" s="4"/>
      <c r="E10" s="4"/>
      <c r="F10" s="4"/>
      <c r="G10" s="4"/>
      <c r="H10" s="4"/>
      <c r="I10" s="4"/>
      <c r="J10" s="4"/>
      <c r="K10" s="4"/>
      <c r="L10" s="4"/>
      <c r="M10" s="4"/>
      <c r="N10" s="4"/>
      <c r="O10" s="4"/>
      <c r="P10" s="4"/>
      <c r="Q10" s="4"/>
    </row>
    <row r="11" spans="1:17" ht="43.5" hidden="1" customHeight="1" x14ac:dyDescent="0.25">
      <c r="A11" s="43" t="s">
        <v>3310</v>
      </c>
      <c r="B11" s="377" t="s">
        <v>3313</v>
      </c>
      <c r="C11" s="378"/>
      <c r="D11" s="4"/>
      <c r="E11" s="4"/>
      <c r="F11" s="4"/>
      <c r="G11" s="4"/>
      <c r="H11" s="4"/>
      <c r="I11" s="4"/>
      <c r="J11" s="4"/>
      <c r="K11" s="4"/>
      <c r="L11" s="4"/>
      <c r="M11" s="4"/>
      <c r="N11" s="4"/>
      <c r="O11" s="4"/>
      <c r="P11" s="4"/>
      <c r="Q11" s="4"/>
    </row>
    <row r="12" spans="1:17" ht="27.75" hidden="1" customHeight="1" x14ac:dyDescent="0.25">
      <c r="A12" s="43" t="s">
        <v>3314</v>
      </c>
      <c r="B12" s="377" t="s">
        <v>3315</v>
      </c>
      <c r="C12" s="378"/>
      <c r="D12" s="4"/>
      <c r="E12" s="4"/>
      <c r="F12" s="4"/>
      <c r="G12" s="4"/>
      <c r="H12" s="4"/>
      <c r="I12" s="4"/>
      <c r="J12" s="4"/>
      <c r="K12" s="4"/>
      <c r="L12" s="4"/>
      <c r="M12" s="4"/>
      <c r="N12" s="4"/>
      <c r="O12" s="4"/>
      <c r="P12" s="4"/>
      <c r="Q12" s="4"/>
    </row>
    <row r="13" spans="1:17" ht="27.75" hidden="1" customHeight="1" x14ac:dyDescent="0.25">
      <c r="A13" s="43" t="s">
        <v>3316</v>
      </c>
      <c r="B13" s="377" t="s">
        <v>3317</v>
      </c>
      <c r="C13" s="378"/>
      <c r="D13" s="4"/>
      <c r="E13" s="4"/>
      <c r="F13" s="4"/>
      <c r="G13" s="4"/>
      <c r="H13" s="4"/>
      <c r="I13" s="4"/>
      <c r="J13" s="4"/>
      <c r="K13" s="4"/>
      <c r="L13" s="4"/>
      <c r="M13" s="4"/>
      <c r="N13" s="4"/>
      <c r="O13" s="4"/>
      <c r="P13" s="4"/>
      <c r="Q13" s="4"/>
    </row>
    <row r="14" spans="1:17" ht="45.75" hidden="1" customHeight="1" x14ac:dyDescent="0.25">
      <c r="A14" s="43" t="s">
        <v>3318</v>
      </c>
      <c r="B14" s="377" t="s">
        <v>3319</v>
      </c>
      <c r="C14" s="378"/>
      <c r="D14" s="4"/>
      <c r="E14" s="4"/>
      <c r="F14" s="4"/>
      <c r="G14" s="4"/>
      <c r="H14" s="4"/>
      <c r="I14" s="4"/>
      <c r="J14" s="4"/>
      <c r="K14" s="4"/>
      <c r="L14" s="4"/>
      <c r="M14" s="4"/>
      <c r="N14" s="4"/>
      <c r="O14" s="4"/>
      <c r="P14" s="4"/>
      <c r="Q14" s="4"/>
    </row>
    <row r="15" spans="1:17" ht="45.75" hidden="1" customHeight="1" x14ac:dyDescent="0.25">
      <c r="A15" s="43" t="s">
        <v>3320</v>
      </c>
      <c r="B15" s="377" t="s">
        <v>3321</v>
      </c>
      <c r="C15" s="378"/>
      <c r="D15" s="4"/>
      <c r="E15" s="4"/>
      <c r="F15" s="4"/>
      <c r="G15" s="4"/>
      <c r="H15" s="4"/>
      <c r="I15" s="4"/>
      <c r="J15" s="4"/>
      <c r="K15" s="4"/>
      <c r="L15" s="4"/>
      <c r="M15" s="4"/>
      <c r="N15" s="4"/>
      <c r="O15" s="4"/>
      <c r="P15" s="4"/>
      <c r="Q15" s="4"/>
    </row>
    <row r="16" spans="1:17" ht="51" hidden="1" customHeight="1" x14ac:dyDescent="0.25">
      <c r="A16" s="43" t="s">
        <v>3322</v>
      </c>
      <c r="B16" s="377" t="s">
        <v>3323</v>
      </c>
      <c r="C16" s="378"/>
      <c r="D16" s="4"/>
      <c r="E16" s="4"/>
      <c r="F16" s="4"/>
      <c r="G16" s="4"/>
      <c r="H16" s="4"/>
      <c r="I16" s="4"/>
      <c r="J16" s="4"/>
      <c r="K16" s="4"/>
      <c r="L16" s="4"/>
      <c r="M16" s="4"/>
      <c r="N16" s="4"/>
      <c r="O16" s="4"/>
      <c r="P16" s="4"/>
      <c r="Q16" s="4"/>
    </row>
    <row r="17" spans="1:17" ht="27.75" hidden="1" customHeight="1" x14ac:dyDescent="0.25">
      <c r="A17" s="43" t="s">
        <v>3324</v>
      </c>
      <c r="B17" s="377" t="s">
        <v>3325</v>
      </c>
      <c r="C17" s="378"/>
      <c r="D17" s="4"/>
      <c r="E17" s="4"/>
      <c r="F17" s="4"/>
      <c r="G17" s="4"/>
      <c r="H17" s="4"/>
      <c r="I17" s="4"/>
      <c r="J17" s="4"/>
      <c r="K17" s="4"/>
      <c r="L17" s="4"/>
      <c r="M17" s="4"/>
      <c r="N17" s="4"/>
      <c r="O17" s="4"/>
      <c r="P17" s="4"/>
      <c r="Q17" s="4"/>
    </row>
    <row r="18" spans="1:17" ht="27.75" hidden="1" customHeight="1" x14ac:dyDescent="0.25">
      <c r="A18" s="43" t="s">
        <v>3326</v>
      </c>
      <c r="B18" s="377" t="s">
        <v>3327</v>
      </c>
      <c r="C18" s="378"/>
      <c r="D18" s="4"/>
      <c r="E18" s="4"/>
      <c r="F18" s="4"/>
      <c r="G18" s="4"/>
      <c r="H18" s="4"/>
      <c r="I18" s="4"/>
      <c r="J18" s="4"/>
      <c r="K18" s="4"/>
      <c r="L18" s="4"/>
      <c r="M18" s="4"/>
      <c r="N18" s="4"/>
      <c r="O18" s="4"/>
      <c r="P18" s="4"/>
      <c r="Q18" s="4"/>
    </row>
    <row r="19" spans="1:17" ht="45" hidden="1" customHeight="1" x14ac:dyDescent="0.25">
      <c r="A19" s="43" t="s">
        <v>3326</v>
      </c>
      <c r="B19" s="377" t="s">
        <v>3328</v>
      </c>
      <c r="C19" s="378"/>
      <c r="D19" s="4"/>
      <c r="E19" s="4"/>
      <c r="F19" s="4"/>
      <c r="G19" s="4"/>
      <c r="H19" s="4"/>
      <c r="I19" s="4"/>
      <c r="J19" s="4"/>
      <c r="K19" s="4"/>
      <c r="L19" s="4"/>
      <c r="M19" s="4"/>
      <c r="N19" s="4"/>
      <c r="O19" s="4"/>
      <c r="P19" s="4"/>
      <c r="Q19" s="4"/>
    </row>
    <row r="20" spans="1:17" ht="45" hidden="1" customHeight="1" x14ac:dyDescent="0.25">
      <c r="A20" s="43" t="s">
        <v>3329</v>
      </c>
      <c r="B20" s="377" t="s">
        <v>3330</v>
      </c>
      <c r="C20" s="378"/>
      <c r="D20" s="4"/>
      <c r="E20" s="4"/>
      <c r="F20" s="4"/>
      <c r="G20" s="4"/>
      <c r="H20" s="4"/>
      <c r="I20" s="4"/>
      <c r="J20" s="4"/>
      <c r="K20" s="4"/>
      <c r="L20" s="4"/>
      <c r="M20" s="4"/>
      <c r="N20" s="4"/>
      <c r="O20" s="4"/>
      <c r="P20" s="4"/>
      <c r="Q20" s="4"/>
    </row>
    <row r="21" spans="1:17" ht="30" hidden="1" customHeight="1" x14ac:dyDescent="0.25">
      <c r="A21" s="43" t="s">
        <v>3331</v>
      </c>
      <c r="B21" s="377" t="s">
        <v>3332</v>
      </c>
      <c r="C21" s="378"/>
      <c r="D21" s="4"/>
      <c r="E21" s="4"/>
      <c r="F21" s="4"/>
      <c r="G21" s="4"/>
      <c r="H21" s="4"/>
      <c r="I21" s="4"/>
      <c r="J21" s="4"/>
      <c r="K21" s="4"/>
      <c r="L21" s="4"/>
      <c r="M21" s="4"/>
      <c r="N21" s="4"/>
      <c r="O21" s="4"/>
      <c r="P21" s="4"/>
      <c r="Q21" s="4"/>
    </row>
    <row r="22" spans="1:17" ht="30" hidden="1" customHeight="1" x14ac:dyDescent="0.25">
      <c r="A22" s="43" t="s">
        <v>3333</v>
      </c>
      <c r="B22" s="377" t="s">
        <v>3334</v>
      </c>
      <c r="C22" s="378"/>
      <c r="D22" s="4"/>
      <c r="E22" s="4"/>
      <c r="F22" s="4"/>
      <c r="G22" s="4"/>
      <c r="H22" s="4"/>
      <c r="I22" s="4"/>
      <c r="J22" s="4"/>
      <c r="K22" s="4"/>
      <c r="L22" s="4"/>
      <c r="M22" s="4"/>
      <c r="N22" s="4"/>
      <c r="O22" s="4"/>
      <c r="P22" s="4"/>
      <c r="Q22" s="4"/>
    </row>
    <row r="23" spans="1:17" ht="30" hidden="1" customHeight="1" x14ac:dyDescent="0.25">
      <c r="A23" s="43" t="s">
        <v>3335</v>
      </c>
      <c r="B23" s="377" t="s">
        <v>3336</v>
      </c>
      <c r="C23" s="378"/>
      <c r="D23" s="4"/>
      <c r="E23" s="4"/>
      <c r="F23" s="4"/>
      <c r="G23" s="4"/>
      <c r="H23" s="4"/>
      <c r="I23" s="4"/>
      <c r="J23" s="4"/>
      <c r="K23" s="4"/>
      <c r="L23" s="4"/>
      <c r="M23" s="4"/>
      <c r="N23" s="4"/>
      <c r="O23" s="4"/>
      <c r="P23" s="4"/>
      <c r="Q23" s="4"/>
    </row>
    <row r="24" spans="1:17" ht="30" hidden="1" customHeight="1" x14ac:dyDescent="0.25">
      <c r="A24" s="43" t="s">
        <v>3337</v>
      </c>
      <c r="B24" s="377" t="s">
        <v>3338</v>
      </c>
      <c r="C24" s="378"/>
      <c r="D24" s="4"/>
      <c r="E24" s="4"/>
      <c r="F24" s="4"/>
      <c r="G24" s="4"/>
      <c r="H24" s="4"/>
      <c r="I24" s="4"/>
      <c r="J24" s="4"/>
      <c r="K24" s="4"/>
      <c r="L24" s="4"/>
      <c r="M24" s="4"/>
      <c r="N24" s="4"/>
      <c r="O24" s="4"/>
      <c r="P24" s="4"/>
      <c r="Q24" s="4"/>
    </row>
    <row r="25" spans="1:17" ht="30" hidden="1" customHeight="1" x14ac:dyDescent="0.25">
      <c r="A25" s="43" t="s">
        <v>3339</v>
      </c>
      <c r="B25" s="377" t="s">
        <v>3340</v>
      </c>
      <c r="C25" s="378"/>
      <c r="D25" s="4"/>
      <c r="E25" s="4"/>
      <c r="F25" s="4"/>
      <c r="G25" s="4"/>
      <c r="H25" s="4"/>
      <c r="I25" s="4"/>
      <c r="J25" s="4"/>
      <c r="K25" s="4"/>
      <c r="L25" s="4"/>
      <c r="M25" s="4"/>
      <c r="N25" s="4"/>
      <c r="O25" s="4"/>
      <c r="P25" s="4"/>
      <c r="Q25" s="4"/>
    </row>
    <row r="26" spans="1:17" ht="30" hidden="1" customHeight="1" x14ac:dyDescent="0.25">
      <c r="A26" s="43" t="s">
        <v>3341</v>
      </c>
      <c r="B26" s="377" t="s">
        <v>3342</v>
      </c>
      <c r="C26" s="378"/>
      <c r="D26" s="4"/>
      <c r="E26" s="4"/>
      <c r="F26" s="4"/>
      <c r="G26" s="4"/>
      <c r="H26" s="4"/>
      <c r="I26" s="4"/>
      <c r="J26" s="4"/>
      <c r="K26" s="4"/>
      <c r="L26" s="4"/>
      <c r="M26" s="4"/>
      <c r="N26" s="4"/>
      <c r="O26" s="4"/>
      <c r="P26" s="4"/>
      <c r="Q26" s="4"/>
    </row>
    <row r="27" spans="1:17" ht="70.5" hidden="1" customHeight="1" x14ac:dyDescent="0.25">
      <c r="A27" s="43" t="s">
        <v>3343</v>
      </c>
      <c r="B27" s="377" t="s">
        <v>3344</v>
      </c>
      <c r="C27" s="378"/>
      <c r="D27" s="4"/>
      <c r="E27" s="4"/>
      <c r="F27" s="4"/>
      <c r="G27" s="4"/>
      <c r="H27" s="4"/>
      <c r="I27" s="4"/>
      <c r="J27" s="4"/>
      <c r="K27" s="4"/>
      <c r="L27" s="4"/>
      <c r="M27" s="4"/>
      <c r="N27" s="4"/>
      <c r="O27" s="4"/>
      <c r="P27" s="4"/>
      <c r="Q27" s="4"/>
    </row>
    <row r="28" spans="1:17" ht="48" hidden="1" customHeight="1" x14ac:dyDescent="0.25">
      <c r="A28" s="43" t="s">
        <v>3345</v>
      </c>
      <c r="B28" s="377" t="s">
        <v>3346</v>
      </c>
      <c r="C28" s="378"/>
      <c r="D28" s="4"/>
      <c r="E28" s="4"/>
      <c r="F28" s="4"/>
      <c r="G28" s="4"/>
      <c r="H28" s="4"/>
      <c r="I28" s="4"/>
      <c r="J28" s="4"/>
      <c r="K28" s="4"/>
      <c r="L28" s="4"/>
      <c r="M28" s="4"/>
      <c r="N28" s="4"/>
      <c r="O28" s="4"/>
      <c r="P28" s="4"/>
      <c r="Q28" s="4"/>
    </row>
    <row r="29" spans="1:17" ht="100.5" hidden="1" customHeight="1" x14ac:dyDescent="0.25">
      <c r="A29" s="43" t="s">
        <v>3347</v>
      </c>
      <c r="B29" s="377" t="s">
        <v>3348</v>
      </c>
      <c r="C29" s="378"/>
      <c r="D29" s="4"/>
      <c r="E29" s="4"/>
      <c r="F29" s="4"/>
      <c r="G29" s="4"/>
      <c r="H29" s="4"/>
      <c r="I29" s="4"/>
      <c r="J29" s="4"/>
      <c r="K29" s="4"/>
      <c r="L29" s="4"/>
      <c r="M29" s="4"/>
      <c r="N29" s="4"/>
      <c r="O29" s="4"/>
      <c r="P29" s="4"/>
      <c r="Q29" s="4"/>
    </row>
    <row r="30" spans="1:17" ht="45" hidden="1" customHeight="1" x14ac:dyDescent="0.25">
      <c r="A30" s="43" t="s">
        <v>3349</v>
      </c>
      <c r="B30" s="377" t="s">
        <v>3350</v>
      </c>
      <c r="C30" s="378"/>
      <c r="D30" s="4"/>
      <c r="E30" s="4"/>
      <c r="F30" s="4"/>
      <c r="G30" s="4"/>
      <c r="H30" s="4"/>
      <c r="I30" s="4"/>
      <c r="J30" s="4"/>
      <c r="K30" s="4"/>
      <c r="L30" s="4"/>
      <c r="M30" s="4"/>
      <c r="N30" s="4"/>
      <c r="O30" s="4"/>
      <c r="P30" s="4"/>
      <c r="Q30" s="4"/>
    </row>
    <row r="31" spans="1:17" ht="45" hidden="1" customHeight="1" x14ac:dyDescent="0.25">
      <c r="A31" s="43" t="s">
        <v>3351</v>
      </c>
      <c r="B31" s="377" t="s">
        <v>3352</v>
      </c>
      <c r="C31" s="378"/>
      <c r="D31" s="4"/>
      <c r="E31" s="4"/>
      <c r="F31" s="4"/>
      <c r="G31" s="4"/>
      <c r="H31" s="4"/>
      <c r="I31" s="4"/>
      <c r="J31" s="4"/>
      <c r="K31" s="4"/>
      <c r="L31" s="4"/>
      <c r="M31" s="4"/>
      <c r="N31" s="4"/>
      <c r="O31" s="4"/>
      <c r="P31" s="4"/>
      <c r="Q31" s="4"/>
    </row>
    <row r="32" spans="1:17" ht="45" hidden="1" customHeight="1" x14ac:dyDescent="0.25">
      <c r="A32" s="43" t="s">
        <v>3353</v>
      </c>
      <c r="B32" s="377" t="s">
        <v>3354</v>
      </c>
      <c r="C32" s="378"/>
      <c r="D32" s="4"/>
      <c r="E32" s="4"/>
      <c r="F32" s="4"/>
      <c r="G32" s="4"/>
      <c r="H32" s="4"/>
      <c r="I32" s="4"/>
      <c r="J32" s="4"/>
      <c r="K32" s="4"/>
      <c r="L32" s="4"/>
      <c r="M32" s="4"/>
      <c r="N32" s="4"/>
      <c r="O32" s="4"/>
      <c r="P32" s="4"/>
      <c r="Q32" s="4"/>
    </row>
    <row r="33" spans="1:17" ht="72" hidden="1" customHeight="1" x14ac:dyDescent="0.25">
      <c r="A33" s="43" t="s">
        <v>3355</v>
      </c>
      <c r="B33" s="377" t="s">
        <v>3356</v>
      </c>
      <c r="C33" s="378"/>
      <c r="D33" s="4"/>
      <c r="E33" s="4"/>
      <c r="F33" s="4"/>
      <c r="G33" s="4"/>
      <c r="H33" s="4"/>
      <c r="I33" s="4"/>
      <c r="J33" s="4"/>
      <c r="K33" s="4"/>
      <c r="L33" s="4"/>
      <c r="M33" s="4"/>
      <c r="N33" s="4"/>
      <c r="O33" s="4"/>
      <c r="P33" s="4"/>
      <c r="Q33" s="4"/>
    </row>
    <row r="34" spans="1:17" ht="79.5" hidden="1" customHeight="1" x14ac:dyDescent="0.25">
      <c r="A34" s="43" t="s">
        <v>3357</v>
      </c>
      <c r="B34" s="377" t="s">
        <v>3358</v>
      </c>
      <c r="C34" s="378"/>
      <c r="D34" s="4"/>
      <c r="E34" s="4"/>
      <c r="F34" s="4"/>
      <c r="G34" s="4"/>
      <c r="H34" s="4"/>
      <c r="I34" s="4"/>
      <c r="J34" s="4"/>
      <c r="K34" s="4"/>
      <c r="L34" s="4"/>
      <c r="M34" s="4"/>
      <c r="N34" s="4"/>
      <c r="O34" s="4"/>
      <c r="P34" s="4"/>
      <c r="Q34" s="4"/>
    </row>
    <row r="35" spans="1:17" ht="70.5" hidden="1" customHeight="1" x14ac:dyDescent="0.25">
      <c r="A35" s="43" t="s">
        <v>3359</v>
      </c>
      <c r="B35" s="377" t="s">
        <v>3360</v>
      </c>
      <c r="C35" s="378"/>
      <c r="D35" s="4"/>
      <c r="E35" s="4"/>
      <c r="F35" s="4"/>
      <c r="G35" s="4"/>
      <c r="H35" s="4"/>
      <c r="I35" s="4"/>
      <c r="J35" s="4"/>
      <c r="K35" s="4"/>
      <c r="L35" s="4"/>
      <c r="M35" s="4"/>
      <c r="N35" s="4"/>
      <c r="O35" s="4"/>
      <c r="P35" s="4"/>
      <c r="Q35" s="4"/>
    </row>
    <row r="36" spans="1:17" ht="45.75" hidden="1" customHeight="1" x14ac:dyDescent="0.25">
      <c r="A36" s="43" t="s">
        <v>3361</v>
      </c>
      <c r="B36" s="377" t="s">
        <v>3362</v>
      </c>
      <c r="C36" s="378"/>
      <c r="D36" s="4"/>
      <c r="E36" s="4"/>
      <c r="F36" s="4"/>
      <c r="G36" s="4"/>
      <c r="H36" s="4"/>
      <c r="I36" s="4"/>
      <c r="J36" s="4"/>
      <c r="K36" s="4"/>
      <c r="L36" s="4"/>
      <c r="M36" s="4"/>
      <c r="N36" s="4"/>
      <c r="O36" s="4"/>
      <c r="P36" s="4"/>
      <c r="Q36" s="4"/>
    </row>
    <row r="37" spans="1:17" ht="54.75" hidden="1" customHeight="1" x14ac:dyDescent="0.25">
      <c r="A37" s="43" t="s">
        <v>3363</v>
      </c>
      <c r="B37" s="377" t="s">
        <v>3364</v>
      </c>
      <c r="C37" s="378"/>
      <c r="D37" s="4"/>
      <c r="E37" s="4"/>
      <c r="F37" s="4"/>
      <c r="G37" s="4"/>
      <c r="H37" s="4"/>
      <c r="I37" s="4"/>
      <c r="J37" s="4"/>
      <c r="K37" s="4"/>
      <c r="L37" s="4"/>
      <c r="M37" s="4"/>
      <c r="N37" s="4"/>
      <c r="O37" s="4"/>
      <c r="P37" s="4"/>
      <c r="Q37" s="4"/>
    </row>
    <row r="38" spans="1:17" ht="37.5" hidden="1" customHeight="1" x14ac:dyDescent="0.25">
      <c r="A38" s="43" t="s">
        <v>3365</v>
      </c>
      <c r="B38" s="377" t="s">
        <v>3366</v>
      </c>
      <c r="C38" s="378"/>
      <c r="D38" s="4"/>
      <c r="E38" s="4"/>
      <c r="F38" s="4"/>
      <c r="G38" s="4"/>
      <c r="H38" s="4"/>
      <c r="I38" s="4"/>
      <c r="J38" s="4"/>
      <c r="K38" s="4"/>
      <c r="L38" s="4"/>
      <c r="M38" s="4"/>
      <c r="N38" s="4"/>
      <c r="O38" s="4"/>
      <c r="P38" s="4"/>
      <c r="Q38" s="4"/>
    </row>
    <row r="39" spans="1:17" ht="61.5" hidden="1" customHeight="1" x14ac:dyDescent="0.25">
      <c r="A39" s="43" t="s">
        <v>3367</v>
      </c>
      <c r="B39" s="377" t="s">
        <v>3368</v>
      </c>
      <c r="C39" s="378"/>
      <c r="D39" s="4"/>
      <c r="E39" s="4"/>
      <c r="F39" s="4"/>
      <c r="G39" s="4"/>
      <c r="H39" s="4"/>
      <c r="I39" s="4"/>
      <c r="J39" s="4"/>
      <c r="K39" s="4"/>
      <c r="L39" s="4"/>
      <c r="M39" s="4"/>
      <c r="N39" s="4"/>
      <c r="O39" s="4"/>
      <c r="P39" s="4"/>
      <c r="Q39" s="4"/>
    </row>
    <row r="40" spans="1:17" ht="53.25" hidden="1" customHeight="1" x14ac:dyDescent="0.25">
      <c r="A40" s="43" t="s">
        <v>3369</v>
      </c>
      <c r="B40" s="377" t="s">
        <v>3370</v>
      </c>
      <c r="C40" s="378"/>
      <c r="D40" s="4"/>
      <c r="E40" s="4"/>
      <c r="F40" s="4"/>
      <c r="G40" s="4"/>
      <c r="H40" s="4"/>
      <c r="I40" s="4"/>
      <c r="J40" s="4"/>
      <c r="K40" s="4"/>
      <c r="L40" s="4"/>
      <c r="M40" s="4"/>
      <c r="N40" s="4"/>
      <c r="O40" s="4"/>
      <c r="P40" s="4"/>
      <c r="Q40" s="4"/>
    </row>
    <row r="41" spans="1:17" ht="73.5" hidden="1" customHeight="1" x14ac:dyDescent="0.25">
      <c r="A41" s="43" t="s">
        <v>3371</v>
      </c>
      <c r="B41" s="377" t="s">
        <v>3372</v>
      </c>
      <c r="C41" s="378"/>
      <c r="D41" s="4"/>
      <c r="E41" s="4"/>
      <c r="F41" s="4"/>
      <c r="G41" s="4"/>
      <c r="H41" s="4"/>
      <c r="I41" s="4"/>
      <c r="J41" s="4"/>
      <c r="K41" s="4"/>
      <c r="L41" s="4"/>
      <c r="M41" s="4"/>
      <c r="N41" s="4"/>
      <c r="O41" s="4"/>
      <c r="P41" s="4"/>
      <c r="Q41" s="4"/>
    </row>
    <row r="42" spans="1:17" ht="57.75" hidden="1" customHeight="1" x14ac:dyDescent="0.25">
      <c r="A42" s="43" t="s">
        <v>3373</v>
      </c>
      <c r="B42" s="377" t="s">
        <v>3374</v>
      </c>
      <c r="C42" s="378"/>
      <c r="D42" s="4"/>
      <c r="E42" s="4"/>
      <c r="F42" s="4"/>
      <c r="G42" s="4"/>
      <c r="H42" s="4"/>
      <c r="I42" s="4"/>
      <c r="J42" s="4"/>
      <c r="K42" s="4"/>
      <c r="L42" s="4"/>
      <c r="M42" s="4"/>
      <c r="N42" s="4"/>
      <c r="O42" s="4"/>
      <c r="P42" s="4"/>
      <c r="Q42" s="4"/>
    </row>
    <row r="43" spans="1:17" ht="84" hidden="1" customHeight="1" x14ac:dyDescent="0.25">
      <c r="A43" s="43" t="s">
        <v>3375</v>
      </c>
      <c r="B43" s="377" t="s">
        <v>3376</v>
      </c>
      <c r="C43" s="378"/>
      <c r="D43" s="4"/>
      <c r="E43" s="4"/>
      <c r="F43" s="4"/>
      <c r="G43" s="4"/>
      <c r="H43" s="4"/>
      <c r="I43" s="4"/>
      <c r="J43" s="4"/>
      <c r="K43" s="4"/>
      <c r="L43" s="4"/>
      <c r="M43" s="4"/>
      <c r="N43" s="4"/>
      <c r="O43" s="4"/>
      <c r="P43" s="4"/>
      <c r="Q43" s="4"/>
    </row>
    <row r="44" spans="1:17" ht="48" hidden="1" customHeight="1" x14ac:dyDescent="0.25">
      <c r="A44" s="43" t="s">
        <v>3377</v>
      </c>
      <c r="B44" s="377" t="s">
        <v>3378</v>
      </c>
      <c r="C44" s="378"/>
      <c r="D44" s="4"/>
      <c r="E44" s="4"/>
      <c r="F44" s="4"/>
      <c r="G44" s="4"/>
      <c r="H44" s="4"/>
      <c r="I44" s="4"/>
      <c r="J44" s="4"/>
      <c r="K44" s="4"/>
      <c r="L44" s="4"/>
      <c r="M44" s="4"/>
      <c r="N44" s="4"/>
      <c r="O44" s="4"/>
      <c r="P44" s="4"/>
      <c r="Q44" s="4"/>
    </row>
    <row r="45" spans="1:17" ht="57" hidden="1" customHeight="1" x14ac:dyDescent="0.25">
      <c r="A45" s="43" t="s">
        <v>3379</v>
      </c>
      <c r="B45" s="377" t="s">
        <v>3380</v>
      </c>
      <c r="C45" s="378"/>
      <c r="D45" s="4"/>
      <c r="E45" s="4"/>
      <c r="F45" s="4"/>
      <c r="G45" s="4"/>
      <c r="H45" s="4"/>
      <c r="I45" s="4"/>
      <c r="J45" s="4"/>
      <c r="K45" s="4"/>
      <c r="L45" s="4"/>
      <c r="M45" s="4"/>
      <c r="N45" s="4"/>
      <c r="O45" s="4"/>
      <c r="P45" s="4"/>
      <c r="Q45" s="4"/>
    </row>
    <row r="46" spans="1:17" ht="73.5" hidden="1" customHeight="1" x14ac:dyDescent="0.25">
      <c r="A46" s="43" t="s">
        <v>3381</v>
      </c>
      <c r="B46" s="387" t="s">
        <v>3382</v>
      </c>
      <c r="C46" s="378"/>
      <c r="D46" s="41"/>
      <c r="E46" s="4"/>
      <c r="F46" s="4"/>
      <c r="G46" s="4"/>
      <c r="H46" s="4"/>
      <c r="I46" s="4"/>
      <c r="J46" s="4"/>
      <c r="K46" s="4"/>
      <c r="L46" s="4"/>
      <c r="M46" s="4"/>
      <c r="N46" s="4"/>
      <c r="O46" s="4"/>
      <c r="P46" s="4"/>
      <c r="Q46" s="4"/>
    </row>
    <row r="47" spans="1:17" ht="66" hidden="1" customHeight="1" x14ac:dyDescent="0.25">
      <c r="A47" s="48" t="s">
        <v>3383</v>
      </c>
      <c r="B47" s="388" t="s">
        <v>3384</v>
      </c>
      <c r="C47" s="388"/>
      <c r="D47" s="4"/>
      <c r="E47" s="4"/>
      <c r="F47" s="4"/>
      <c r="G47" s="4"/>
      <c r="H47" s="4"/>
      <c r="I47" s="4"/>
      <c r="J47" s="4"/>
      <c r="K47" s="4"/>
      <c r="L47" s="4"/>
      <c r="M47" s="4"/>
      <c r="N47" s="4"/>
      <c r="O47" s="4"/>
      <c r="P47" s="4"/>
      <c r="Q47" s="4"/>
    </row>
    <row r="48" spans="1:17" ht="123.75" customHeight="1" x14ac:dyDescent="0.25">
      <c r="A48" s="271" t="s">
        <v>3385</v>
      </c>
      <c r="B48" s="386" t="s">
        <v>3386</v>
      </c>
      <c r="C48" s="385"/>
      <c r="D48" s="4"/>
      <c r="E48" s="4"/>
      <c r="F48" s="4"/>
      <c r="G48" s="4"/>
      <c r="H48" s="4"/>
      <c r="I48" s="4"/>
      <c r="J48" s="4"/>
      <c r="K48" s="4"/>
      <c r="L48" s="4"/>
      <c r="M48" s="4"/>
      <c r="N48" s="4"/>
      <c r="O48" s="4"/>
      <c r="P48" s="4"/>
      <c r="Q48" s="4"/>
    </row>
    <row r="49" spans="1:17" ht="34.5" customHeight="1" x14ac:dyDescent="0.25">
      <c r="A49" s="271" t="s">
        <v>3387</v>
      </c>
      <c r="B49" s="384" t="s">
        <v>3388</v>
      </c>
      <c r="C49" s="385"/>
      <c r="D49" s="4"/>
      <c r="E49" s="4"/>
      <c r="F49" s="4"/>
      <c r="G49" s="4"/>
      <c r="H49" s="4"/>
      <c r="I49" s="4"/>
      <c r="J49" s="4"/>
      <c r="K49" s="4"/>
      <c r="L49" s="4"/>
      <c r="M49" s="4"/>
      <c r="N49" s="4"/>
      <c r="O49" s="4"/>
      <c r="P49" s="4"/>
      <c r="Q49" s="4"/>
    </row>
    <row r="50" spans="1:17" ht="34.5" customHeight="1" x14ac:dyDescent="0.25">
      <c r="A50" s="271" t="s">
        <v>3389</v>
      </c>
      <c r="B50" s="384" t="s">
        <v>3390</v>
      </c>
      <c r="C50" s="385"/>
      <c r="D50" s="4"/>
      <c r="E50" s="4"/>
      <c r="F50" s="4"/>
      <c r="G50" s="4"/>
      <c r="H50" s="4"/>
      <c r="I50" s="4"/>
      <c r="J50" s="4"/>
      <c r="K50" s="4"/>
      <c r="L50" s="4"/>
      <c r="M50" s="4"/>
      <c r="N50" s="4"/>
      <c r="O50" s="4"/>
      <c r="P50" s="4"/>
      <c r="Q50" s="4"/>
    </row>
    <row r="51" spans="1:17" ht="31.5" customHeight="1" x14ac:dyDescent="0.25">
      <c r="A51" s="313" t="s">
        <v>3391</v>
      </c>
      <c r="B51" s="383" t="s">
        <v>3392</v>
      </c>
      <c r="C51" s="378"/>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2023-01-31T07:05:05Z</cp:lastPrinted>
  <dcterms:created xsi:type="dcterms:W3CDTF">2022-04-01T05:14:30Z</dcterms:created>
  <dcterms:modified xsi:type="dcterms:W3CDTF">2023-01-31T07:30:34Z</dcterms:modified>
</cp:coreProperties>
</file>